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ctrlProps/ctrlProp1.xml" ContentType="application/vnd.ms-excel.controlproperties+xml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4.xml" ContentType="application/vnd.openxmlformats-officedocument.drawing+xml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" yWindow="60" windowWidth="19065" windowHeight="11325"/>
  </bookViews>
  <sheets>
    <sheet name="Payroll_Bridge_Checklist" sheetId="21" r:id="rId1"/>
    <sheet name="Direct_FTP_OneOff_Checklist" sheetId="20" state="hidden" r:id="rId2"/>
    <sheet name="New_Vendor_Checklist" sheetId="19" state="hidden" r:id="rId3"/>
    <sheet name="Checklist" sheetId="23" state="hidden" r:id="rId4"/>
    <sheet name="Validation" sheetId="1" state="hidden" r:id="rId5"/>
    <sheet name="Calc" sheetId="11" state="hidden" r:id="rId6"/>
  </sheets>
  <externalReferences>
    <externalReference r:id="rId7"/>
  </externalReferences>
  <definedNames>
    <definedName name="CheckBoxDeferral">New_Vendor_Checklist!#REF!</definedName>
    <definedName name="CheckBoxTerm">Direct_FTP_OneOff_Checklist!#REF!</definedName>
    <definedName name="ComboDivisions2">Direct_FTP_OneOff_Checklist!#REF!</definedName>
    <definedName name="DIV" localSheetId="3">Checklist!$E$36</definedName>
    <definedName name="DIV" localSheetId="1">#REF!</definedName>
    <definedName name="DIV" localSheetId="2">#REF!</definedName>
    <definedName name="DIV" localSheetId="0">#REF!</definedName>
    <definedName name="DIV">#REF!</definedName>
    <definedName name="Elig" localSheetId="1">Direct_FTP_OneOff_Checklist!$E$46</definedName>
    <definedName name="Elig" localSheetId="0">Payroll_Bridge_Checklist!$E$43</definedName>
    <definedName name="Elig">New_Vendor_Checklist!$E$70</definedName>
    <definedName name="Eligibility" localSheetId="3">OFFSET([1]Validation!$H$2,0,0,COUNTA([1]Validation!$H:$H)-1,1)</definedName>
    <definedName name="Eligibility">OFFSET(Validation!$H$2,0,0,COUNTA(Validation!$H:$H)-1,1)</definedName>
    <definedName name="ELIGREMOVE" localSheetId="3">[1]Validation!#REF!</definedName>
    <definedName name="ELIGREMOVE" localSheetId="1">Validation!#REF!</definedName>
    <definedName name="ELIGREMOVE" localSheetId="2">Validation!#REF!</definedName>
    <definedName name="ELIGREMOVE" localSheetId="0">Validation!#REF!</definedName>
    <definedName name="ELIGREMOVE">Validation!#REF!</definedName>
    <definedName name="ELIGREQ">Calc!$B$3</definedName>
    <definedName name="Hours" localSheetId="3">OFFSET([1]Validation!$F$2,0,0,COUNTA([1]Validation!$F:$F)-1,1)</definedName>
    <definedName name="Hours">OFFSET(Validation!$F$2,0,0,COUNTA(Validation!$F:$F)-1,1)</definedName>
    <definedName name="HoursReq">Calc!$B$1</definedName>
    <definedName name="Managed_Acounts" localSheetId="3">OFFSET([1]Validation!$I$2,0,0,COUNTA([1]Validation!$I:$I)-1,1)</definedName>
    <definedName name="Managed_Acounts">OFFSET(Validation!$I$4,0,0,COUNTA(Validation!$I:$I)-1,1)</definedName>
    <definedName name="MGAC" localSheetId="3">Checklist!#REF!</definedName>
    <definedName name="MGAC" localSheetId="1">#REF!</definedName>
    <definedName name="MGAC" localSheetId="2">#REF!</definedName>
    <definedName name="MGAC" localSheetId="0">#REF!</definedName>
    <definedName name="MGAC">#REF!</definedName>
    <definedName name="Money_Types" localSheetId="3">OFFSET([1]Validation!#REF!,0,0,COUNTA([1]Validation!$B:$B)-1,1)</definedName>
    <definedName name="Money_Types" localSheetId="1">OFFSET(Validation!#REF!,0,0,COUNTA(Validation!$B:$B)-1,1)</definedName>
    <definedName name="Money_Types" localSheetId="2">OFFSET(Validation!#REF!,0,0,COUNTA(Validation!$B:$B)-1,1)</definedName>
    <definedName name="Money_Types" localSheetId="0">OFFSET(Validation!#REF!,0,0,COUNTA(Validation!$B:$B)-1,1)</definedName>
    <definedName name="Money_Types">OFFSET(Validation!#REF!,0,0,COUNTA(Validation!$B:$B)-1,1)</definedName>
    <definedName name="MoneyLists" localSheetId="3">[1]Validation!$Q$1</definedName>
    <definedName name="MoneyLists">Validation!#REF!</definedName>
    <definedName name="MoneyListsAutoTemp">Validation!$Q$53</definedName>
    <definedName name="MoneyListsDirectFTP">Validation!$Q$20</definedName>
    <definedName name="MoneyListsNewVendor">Validation!$Q$37</definedName>
    <definedName name="MoneyListsPB">Validation!$Q$2</definedName>
    <definedName name="MoneyTypes">Validation!$G$1</definedName>
    <definedName name="mtype1" localSheetId="3">Checklist!$J$13</definedName>
    <definedName name="mtype1" localSheetId="1">#REF!</definedName>
    <definedName name="mtype1" localSheetId="2">#REF!</definedName>
    <definedName name="mtype1" localSheetId="0">#REF!</definedName>
    <definedName name="mtype1">#REF!</definedName>
    <definedName name="mtype10" localSheetId="3">Checklist!$J$22</definedName>
    <definedName name="mtype10" localSheetId="1">#REF!</definedName>
    <definedName name="mtype10" localSheetId="2">#REF!</definedName>
    <definedName name="mtype10" localSheetId="0">#REF!</definedName>
    <definedName name="mtype10">#REF!</definedName>
    <definedName name="mtype11" localSheetId="3">Checklist!$J$23</definedName>
    <definedName name="mtype11" localSheetId="1">#REF!</definedName>
    <definedName name="mtype11" localSheetId="2">#REF!</definedName>
    <definedName name="mtype11" localSheetId="0">#REF!</definedName>
    <definedName name="mtype11">#REF!</definedName>
    <definedName name="mtype12" localSheetId="3">Checklist!$J$24</definedName>
    <definedName name="mtype12" localSheetId="1">#REF!</definedName>
    <definedName name="mtype12" localSheetId="2">#REF!</definedName>
    <definedName name="mtype12" localSheetId="0">#REF!</definedName>
    <definedName name="mtype12">#REF!</definedName>
    <definedName name="mtype13" localSheetId="3">Checklist!$J$25</definedName>
    <definedName name="mtype13" localSheetId="1">#REF!</definedName>
    <definedName name="mtype13" localSheetId="2">#REF!</definedName>
    <definedName name="mtype13" localSheetId="0">#REF!</definedName>
    <definedName name="mtype13">#REF!</definedName>
    <definedName name="mtype14" localSheetId="3">Checklist!$J$26</definedName>
    <definedName name="mtype14" localSheetId="1">#REF!</definedName>
    <definedName name="mtype14" localSheetId="2">#REF!</definedName>
    <definedName name="mtype14" localSheetId="0">#REF!</definedName>
    <definedName name="mtype14">#REF!</definedName>
    <definedName name="mtype15" localSheetId="3">Checklist!$K$28</definedName>
    <definedName name="mtype15" localSheetId="1">#REF!</definedName>
    <definedName name="mtype15" localSheetId="2">#REF!</definedName>
    <definedName name="mtype15" localSheetId="0">#REF!</definedName>
    <definedName name="mtype15">#REF!</definedName>
    <definedName name="mtype2" localSheetId="3">Checklist!$J$14</definedName>
    <definedName name="mtype2" localSheetId="1">#REF!</definedName>
    <definedName name="mtype2" localSheetId="2">#REF!</definedName>
    <definedName name="mtype2" localSheetId="0">#REF!</definedName>
    <definedName name="mtype2">#REF!</definedName>
    <definedName name="mtype3" localSheetId="3">Checklist!$J$15</definedName>
    <definedName name="mtype3" localSheetId="1">#REF!</definedName>
    <definedName name="mtype3" localSheetId="2">#REF!</definedName>
    <definedName name="mtype3" localSheetId="0">#REF!</definedName>
    <definedName name="mtype3">#REF!</definedName>
    <definedName name="mtype4" localSheetId="3">Checklist!$J$16</definedName>
    <definedName name="mtype4" localSheetId="1">#REF!</definedName>
    <definedName name="mtype4" localSheetId="2">#REF!</definedName>
    <definedName name="mtype4" localSheetId="0">#REF!</definedName>
    <definedName name="mtype4">#REF!</definedName>
    <definedName name="mtype5" localSheetId="3">Checklist!$J$17</definedName>
    <definedName name="mtype5" localSheetId="1">#REF!</definedName>
    <definedName name="mtype5" localSheetId="2">#REF!</definedName>
    <definedName name="mtype5" localSheetId="0">#REF!</definedName>
    <definedName name="mtype5">#REF!</definedName>
    <definedName name="mtype6" localSheetId="3">Checklist!$J$18</definedName>
    <definedName name="mtype6" localSheetId="1">#REF!</definedName>
    <definedName name="mtype6" localSheetId="2">#REF!</definedName>
    <definedName name="mtype6" localSheetId="0">#REF!</definedName>
    <definedName name="mtype6">#REF!</definedName>
    <definedName name="mtype7" localSheetId="3">Checklist!$J$19</definedName>
    <definedName name="mtype7" localSheetId="1">#REF!</definedName>
    <definedName name="mtype7" localSheetId="2">#REF!</definedName>
    <definedName name="mtype7" localSheetId="0">#REF!</definedName>
    <definedName name="mtype7">#REF!</definedName>
    <definedName name="mtype8" localSheetId="3">Checklist!$J$20</definedName>
    <definedName name="mtype8" localSheetId="1">#REF!</definedName>
    <definedName name="mtype8" localSheetId="2">#REF!</definedName>
    <definedName name="mtype8" localSheetId="0">#REF!</definedName>
    <definedName name="mtype8">#REF!</definedName>
    <definedName name="mtype9" localSheetId="3">Checklist!$J$21</definedName>
    <definedName name="mtype9" localSheetId="1">#REF!</definedName>
    <definedName name="mtype9" localSheetId="2">#REF!</definedName>
    <definedName name="mtype9" localSheetId="0">#REF!</definedName>
    <definedName name="mtype9">#REF!</definedName>
    <definedName name="OE" localSheetId="1">Direct_FTP_OneOff_Checklist!$E$44</definedName>
    <definedName name="OE" localSheetId="0">Payroll_Bridge_Checklist!$E$45</definedName>
    <definedName name="OE">New_Vendor_Checklist!$E$72</definedName>
    <definedName name="OnlineEnrollment" localSheetId="3">OFFSET([1]Validation!$G$2,0,0,COUNTA([1]Validation!$G:$G)-1,1)</definedName>
    <definedName name="OnlineEnrollment">OFFSET(Validation!$G$2,0,0,COUNTA(Validation!$G:$G)-1,1)</definedName>
    <definedName name="_xlnm.Print_Area" localSheetId="3">Checklist!$D$3:$K$39</definedName>
    <definedName name="_xlnm.Print_Area" localSheetId="0">Payroll_Bridge_Checklist!$A$1:$P$78</definedName>
    <definedName name="Product">#REF!</definedName>
    <definedName name="Serv" localSheetId="1">#REF!</definedName>
    <definedName name="Serv" localSheetId="2">#REF!</definedName>
    <definedName name="Serv" localSheetId="0">#REF!</definedName>
    <definedName name="Serv">#REF!</definedName>
    <definedName name="SubsetBasis">Validation!$J$1</definedName>
    <definedName name="Test" localSheetId="1">Direct_FTP_OneOff_Checklist!#REF!</definedName>
    <definedName name="Test" localSheetId="0">Payroll_Bridge_Checklist!#REF!</definedName>
    <definedName name="Test">New_Vendor_Checklist!#REF!</definedName>
    <definedName name="Testoutput" localSheetId="1">Direct_FTP_OneOff_Checklist!$I$67</definedName>
    <definedName name="Testoutput" localSheetId="0">Payroll_Bridge_Checklist!$I$66</definedName>
    <definedName name="Testoutput">New_Vendor_Checklist!$I$93</definedName>
    <definedName name="Vend">#REF!</definedName>
    <definedName name="Vendor">#REF!</definedName>
    <definedName name="Vendors">Validation!#REF!</definedName>
    <definedName name="Vest" localSheetId="1">Direct_FTP_OneOff_Checklist!$E$42</definedName>
    <definedName name="Vest" localSheetId="0">Payroll_Bridge_Checklist!$E$41</definedName>
    <definedName name="Vest">New_Vendor_Checklist!$E$68</definedName>
    <definedName name="Vesting" localSheetId="3">OFFSET([1]Validation!$E$2,0,0,COUNTA([1]Validation!$E:$E)-1,1)</definedName>
    <definedName name="Vesting">OFFSET(Validation!$E$2,0,0,COUNTA(Validation!$E:$E)-1,1)</definedName>
    <definedName name="YesNo" localSheetId="3">OFFSET([1]Validation!$A$2,0,0,COUNTA([1]Validation!$A:$A)-1,1)</definedName>
    <definedName name="YesNo">OFFSET(Validation!$A$2,0,0,COUNTA(Validation!$A:$A)-1,1)</definedName>
  </definedNames>
  <calcPr calcId="145621"/>
</workbook>
</file>

<file path=xl/calcChain.xml><?xml version="1.0" encoding="utf-8"?>
<calcChain xmlns="http://schemas.openxmlformats.org/spreadsheetml/2006/main">
  <c r="C10" i="19" l="1"/>
  <c r="C24" i="19"/>
  <c r="J13" i="23"/>
  <c r="D10" i="21"/>
  <c r="D39" i="19" l="1"/>
  <c r="D42" i="19"/>
  <c r="D40" i="19"/>
  <c r="D34" i="19"/>
  <c r="D35" i="21"/>
  <c r="F57" i="11" l="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56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38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20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2" i="11"/>
  <c r="D16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2" i="11"/>
  <c r="J27" i="23"/>
  <c r="F16" i="11" s="1"/>
  <c r="J16" i="23"/>
  <c r="F5" i="11" s="1"/>
  <c r="J17" i="23"/>
  <c r="F6" i="11" s="1"/>
  <c r="J18" i="23"/>
  <c r="F7" i="11" s="1"/>
  <c r="J19" i="23"/>
  <c r="F8" i="11" s="1"/>
  <c r="J20" i="23"/>
  <c r="F9" i="11" s="1"/>
  <c r="J21" i="23"/>
  <c r="F10" i="11" s="1"/>
  <c r="J22" i="23"/>
  <c r="F11" i="11" s="1"/>
  <c r="J23" i="23"/>
  <c r="F12" i="11" s="1"/>
  <c r="J24" i="23"/>
  <c r="F13" i="11" s="1"/>
  <c r="J25" i="23"/>
  <c r="F14" i="11" s="1"/>
  <c r="J26" i="23"/>
  <c r="F15" i="11" s="1"/>
  <c r="J15" i="23"/>
  <c r="F4" i="11" s="1"/>
  <c r="J14" i="23"/>
  <c r="F3" i="11" s="1"/>
  <c r="F2" i="11"/>
  <c r="D39" i="23"/>
  <c r="D11" i="23"/>
  <c r="A9" i="11"/>
  <c r="B12" i="11"/>
  <c r="B11" i="11"/>
  <c r="B13" i="11"/>
  <c r="D38" i="23"/>
  <c r="D37" i="23"/>
  <c r="B10" i="11"/>
  <c r="B9" i="11"/>
  <c r="D41" i="23" l="1"/>
  <c r="D40" i="23"/>
  <c r="A28" i="11" l="1"/>
  <c r="A27" i="11"/>
  <c r="A26" i="11"/>
  <c r="A22" i="11"/>
  <c r="A21" i="11"/>
  <c r="A19" i="11"/>
  <c r="A18" i="11"/>
  <c r="A17" i="11"/>
  <c r="A16" i="11"/>
  <c r="A15" i="11"/>
  <c r="A14" i="11"/>
  <c r="B28" i="11"/>
  <c r="B27" i="11"/>
  <c r="B26" i="11"/>
  <c r="B23" i="11"/>
  <c r="B22" i="11"/>
  <c r="B21" i="11"/>
  <c r="B20" i="11"/>
  <c r="B19" i="11"/>
  <c r="B18" i="11"/>
  <c r="B17" i="11"/>
  <c r="B16" i="11"/>
  <c r="B15" i="11"/>
  <c r="B14" i="11"/>
  <c r="B7" i="11"/>
  <c r="B6" i="11"/>
  <c r="B5" i="11"/>
  <c r="B3" i="11"/>
  <c r="B1" i="11"/>
  <c r="B2" i="11" s="1"/>
  <c r="D47" i="1"/>
  <c r="C47" i="1"/>
  <c r="B47" i="1"/>
  <c r="D15" i="1"/>
  <c r="C15" i="1"/>
  <c r="B15" i="1"/>
  <c r="D31" i="1"/>
  <c r="C31" i="1"/>
  <c r="B31" i="1"/>
  <c r="Z52" i="1"/>
  <c r="AB53" i="1"/>
  <c r="AA54" i="1"/>
  <c r="G5" i="11"/>
  <c r="G6" i="11"/>
  <c r="G7" i="11"/>
  <c r="G8" i="11"/>
  <c r="G9" i="11"/>
  <c r="G10" i="11"/>
  <c r="AB61" i="1"/>
  <c r="G12" i="11"/>
  <c r="G13" i="11"/>
  <c r="G14" i="11"/>
  <c r="G15" i="11"/>
  <c r="G16" i="11"/>
  <c r="D61" i="1"/>
  <c r="D62" i="1"/>
  <c r="D60" i="1"/>
  <c r="D51" i="1"/>
  <c r="D52" i="1"/>
  <c r="D53" i="1"/>
  <c r="D54" i="1"/>
  <c r="D55" i="1"/>
  <c r="D56" i="1"/>
  <c r="D57" i="1"/>
  <c r="D58" i="1"/>
  <c r="D59" i="1"/>
  <c r="D50" i="1"/>
  <c r="D63" i="1"/>
  <c r="C63" i="1"/>
  <c r="C61" i="1"/>
  <c r="C62" i="1"/>
  <c r="C60" i="1"/>
  <c r="C51" i="1"/>
  <c r="C52" i="1"/>
  <c r="C53" i="1"/>
  <c r="C54" i="1"/>
  <c r="C55" i="1"/>
  <c r="C56" i="1"/>
  <c r="C57" i="1"/>
  <c r="C58" i="1"/>
  <c r="C59" i="1"/>
  <c r="C50" i="1"/>
  <c r="B63" i="1"/>
  <c r="B61" i="1"/>
  <c r="B62" i="1"/>
  <c r="B60" i="1"/>
  <c r="B51" i="1"/>
  <c r="B52" i="1"/>
  <c r="B53" i="1"/>
  <c r="B54" i="1"/>
  <c r="B55" i="1"/>
  <c r="B56" i="1"/>
  <c r="B57" i="1"/>
  <c r="B58" i="1"/>
  <c r="B59" i="1"/>
  <c r="B50" i="1"/>
  <c r="Q53" i="1"/>
  <c r="Q37" i="1"/>
  <c r="Q20" i="1"/>
  <c r="Q2" i="1"/>
  <c r="G3" i="11" l="1"/>
  <c r="G4" i="11"/>
  <c r="G2" i="11"/>
  <c r="T66" i="1"/>
  <c r="T62" i="1"/>
  <c r="T58" i="1"/>
  <c r="T54" i="1"/>
  <c r="U65" i="1"/>
  <c r="U61" i="1"/>
  <c r="U57" i="1"/>
  <c r="U53" i="1"/>
  <c r="V64" i="1"/>
  <c r="V60" i="1"/>
  <c r="V56" i="1"/>
  <c r="W52" i="1"/>
  <c r="W63" i="1"/>
  <c r="W59" i="1"/>
  <c r="W55" i="1"/>
  <c r="X66" i="1"/>
  <c r="X62" i="1"/>
  <c r="X58" i="1"/>
  <c r="X54" i="1"/>
  <c r="Y65" i="1"/>
  <c r="Y61" i="1"/>
  <c r="Y57" i="1"/>
  <c r="Y53" i="1"/>
  <c r="Z64" i="1"/>
  <c r="Z60" i="1"/>
  <c r="Z56" i="1"/>
  <c r="AA52" i="1"/>
  <c r="AA63" i="1"/>
  <c r="AA59" i="1"/>
  <c r="AA55" i="1"/>
  <c r="AB66" i="1"/>
  <c r="AB62" i="1"/>
  <c r="AB58" i="1"/>
  <c r="AB54" i="1"/>
  <c r="AC65" i="1"/>
  <c r="AC61" i="1"/>
  <c r="AC57" i="1"/>
  <c r="AC53" i="1"/>
  <c r="G11" i="11"/>
  <c r="T52" i="1"/>
  <c r="T63" i="1"/>
  <c r="T59" i="1"/>
  <c r="T55" i="1"/>
  <c r="U66" i="1"/>
  <c r="U62" i="1"/>
  <c r="U58" i="1"/>
  <c r="U54" i="1"/>
  <c r="V65" i="1"/>
  <c r="V61" i="1"/>
  <c r="V57" i="1"/>
  <c r="V53" i="1"/>
  <c r="W64" i="1"/>
  <c r="W60" i="1"/>
  <c r="W56" i="1"/>
  <c r="X52" i="1"/>
  <c r="X63" i="1"/>
  <c r="X59" i="1"/>
  <c r="X55" i="1"/>
  <c r="Y66" i="1"/>
  <c r="Y62" i="1"/>
  <c r="Y58" i="1"/>
  <c r="Y54" i="1"/>
  <c r="Z65" i="1"/>
  <c r="Z61" i="1"/>
  <c r="Z57" i="1"/>
  <c r="Z53" i="1"/>
  <c r="AA64" i="1"/>
  <c r="AA60" i="1"/>
  <c r="AA56" i="1"/>
  <c r="AB52" i="1"/>
  <c r="AB63" i="1"/>
  <c r="AB59" i="1"/>
  <c r="AB55" i="1"/>
  <c r="AC66" i="1"/>
  <c r="AC62" i="1"/>
  <c r="AC58" i="1"/>
  <c r="AC54" i="1"/>
  <c r="T64" i="1"/>
  <c r="T60" i="1"/>
  <c r="T56" i="1"/>
  <c r="U52" i="1"/>
  <c r="U63" i="1"/>
  <c r="U59" i="1"/>
  <c r="U55" i="1"/>
  <c r="V66" i="1"/>
  <c r="V62" i="1"/>
  <c r="V58" i="1"/>
  <c r="V54" i="1"/>
  <c r="W65" i="1"/>
  <c r="W61" i="1"/>
  <c r="W57" i="1"/>
  <c r="W53" i="1"/>
  <c r="X64" i="1"/>
  <c r="X60" i="1"/>
  <c r="X56" i="1"/>
  <c r="Y52" i="1"/>
  <c r="Y63" i="1"/>
  <c r="Y59" i="1"/>
  <c r="Y55" i="1"/>
  <c r="Z66" i="1"/>
  <c r="Z62" i="1"/>
  <c r="Z58" i="1"/>
  <c r="Z54" i="1"/>
  <c r="AA65" i="1"/>
  <c r="AA61" i="1"/>
  <c r="AA57" i="1"/>
  <c r="AA53" i="1"/>
  <c r="AB64" i="1"/>
  <c r="AB60" i="1"/>
  <c r="AB56" i="1"/>
  <c r="AC52" i="1"/>
  <c r="AC63" i="1"/>
  <c r="AC59" i="1"/>
  <c r="AC55" i="1"/>
  <c r="T65" i="1"/>
  <c r="T61" i="1"/>
  <c r="T57" i="1"/>
  <c r="T53" i="1"/>
  <c r="U64" i="1"/>
  <c r="U60" i="1"/>
  <c r="U56" i="1"/>
  <c r="V52" i="1"/>
  <c r="V63" i="1"/>
  <c r="V59" i="1"/>
  <c r="V55" i="1"/>
  <c r="W66" i="1"/>
  <c r="W62" i="1"/>
  <c r="W58" i="1"/>
  <c r="W54" i="1"/>
  <c r="X65" i="1"/>
  <c r="X61" i="1"/>
  <c r="X57" i="1"/>
  <c r="X53" i="1"/>
  <c r="Y64" i="1"/>
  <c r="Y60" i="1"/>
  <c r="Y56" i="1"/>
  <c r="Z63" i="1"/>
  <c r="Z59" i="1"/>
  <c r="Z55" i="1"/>
  <c r="AA66" i="1"/>
  <c r="AA62" i="1"/>
  <c r="AA58" i="1"/>
  <c r="AB65" i="1"/>
  <c r="AB57" i="1"/>
  <c r="AC64" i="1"/>
  <c r="AC60" i="1"/>
  <c r="AC56" i="1"/>
  <c r="D31" i="23"/>
  <c r="D34" i="23"/>
  <c r="C19" i="1"/>
  <c r="C20" i="1"/>
  <c r="C21" i="1"/>
  <c r="C22" i="1"/>
  <c r="C23" i="1"/>
  <c r="C24" i="1"/>
  <c r="C25" i="1"/>
  <c r="C26" i="1"/>
  <c r="C27" i="1"/>
  <c r="C28" i="1"/>
  <c r="C29" i="1"/>
  <c r="C30" i="1"/>
  <c r="C18" i="1"/>
  <c r="B19" i="1"/>
  <c r="B20" i="1"/>
  <c r="B21" i="1"/>
  <c r="B22" i="1"/>
  <c r="B23" i="1"/>
  <c r="B24" i="1"/>
  <c r="B25" i="1"/>
  <c r="B26" i="1"/>
  <c r="B27" i="1"/>
  <c r="B28" i="1"/>
  <c r="B29" i="1"/>
  <c r="B30" i="1"/>
  <c r="B18" i="1"/>
  <c r="B3" i="1"/>
  <c r="B4" i="1"/>
  <c r="B5" i="1"/>
  <c r="B6" i="1"/>
  <c r="B7" i="1"/>
  <c r="B8" i="1"/>
  <c r="B9" i="1"/>
  <c r="B10" i="1"/>
  <c r="B11" i="1"/>
  <c r="B12" i="1"/>
  <c r="B13" i="1"/>
  <c r="B14" i="1"/>
  <c r="B2" i="1"/>
  <c r="C3" i="1"/>
  <c r="C4" i="1"/>
  <c r="C5" i="1"/>
  <c r="C6" i="1"/>
  <c r="C7" i="1"/>
  <c r="C8" i="1"/>
  <c r="C9" i="1"/>
  <c r="C10" i="1"/>
  <c r="C11" i="1"/>
  <c r="C12" i="1"/>
  <c r="C13" i="1"/>
  <c r="C14" i="1"/>
  <c r="C2" i="1"/>
  <c r="D16" i="21"/>
  <c r="D15" i="21"/>
  <c r="G17" i="11" l="1"/>
  <c r="E1" i="21"/>
  <c r="D19" i="1" l="1"/>
  <c r="D20" i="1"/>
  <c r="D21" i="1"/>
  <c r="D22" i="1"/>
  <c r="D23" i="1"/>
  <c r="D24" i="1"/>
  <c r="D25" i="1"/>
  <c r="D26" i="1"/>
  <c r="D27" i="1"/>
  <c r="D28" i="1"/>
  <c r="D29" i="1"/>
  <c r="D30" i="1"/>
  <c r="D18" i="1"/>
  <c r="D3" i="1"/>
  <c r="D4" i="1"/>
  <c r="D5" i="1"/>
  <c r="D6" i="1"/>
  <c r="D7" i="1"/>
  <c r="D8" i="1"/>
  <c r="D9" i="1"/>
  <c r="D10" i="1"/>
  <c r="D11" i="1"/>
  <c r="D12" i="1"/>
  <c r="D13" i="1"/>
  <c r="D14" i="1"/>
  <c r="D2" i="1"/>
  <c r="E57" i="11" l="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56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38" i="11"/>
  <c r="E21" i="11"/>
  <c r="G21" i="11" s="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20" i="11"/>
  <c r="G62" i="21"/>
  <c r="G60" i="21"/>
  <c r="G59" i="21"/>
  <c r="G56" i="21"/>
  <c r="G55" i="21"/>
  <c r="D19" i="20"/>
  <c r="D11" i="20"/>
  <c r="G63" i="20"/>
  <c r="G61" i="20"/>
  <c r="G60" i="20"/>
  <c r="G57" i="20"/>
  <c r="G56" i="20"/>
  <c r="D36" i="20"/>
  <c r="D17" i="20"/>
  <c r="C25" i="19" l="1"/>
  <c r="G82" i="19" l="1"/>
  <c r="G83" i="19"/>
  <c r="G86" i="19"/>
  <c r="G87" i="19"/>
  <c r="G89" i="19"/>
  <c r="D62" i="19"/>
  <c r="D35" i="1" l="1"/>
  <c r="D36" i="1"/>
  <c r="D37" i="1"/>
  <c r="D38" i="1"/>
  <c r="D39" i="1"/>
  <c r="D40" i="1"/>
  <c r="D41" i="1"/>
  <c r="D42" i="1"/>
  <c r="D43" i="1"/>
  <c r="D44" i="1"/>
  <c r="D45" i="1"/>
  <c r="D46" i="1"/>
  <c r="C35" i="1"/>
  <c r="C36" i="1"/>
  <c r="C37" i="1"/>
  <c r="C38" i="1"/>
  <c r="C39" i="1"/>
  <c r="C40" i="1"/>
  <c r="C41" i="1"/>
  <c r="C42" i="1"/>
  <c r="C43" i="1"/>
  <c r="C44" i="1"/>
  <c r="C45" i="1"/>
  <c r="C46" i="1"/>
  <c r="B35" i="1"/>
  <c r="B36" i="1"/>
  <c r="B37" i="1"/>
  <c r="B38" i="1"/>
  <c r="B39" i="1"/>
  <c r="B40" i="1"/>
  <c r="B41" i="1"/>
  <c r="B42" i="1"/>
  <c r="B43" i="1"/>
  <c r="B44" i="1"/>
  <c r="B45" i="1"/>
  <c r="B46" i="1"/>
  <c r="D34" i="1"/>
  <c r="C34" i="1"/>
  <c r="B34" i="1"/>
  <c r="G59" i="11"/>
  <c r="G60" i="11"/>
  <c r="G61" i="11"/>
  <c r="G63" i="11"/>
  <c r="G65" i="11"/>
  <c r="G68" i="11"/>
  <c r="G69" i="11"/>
  <c r="G64" i="11"/>
  <c r="G57" i="11"/>
  <c r="D31" i="19"/>
  <c r="G52" i="11"/>
  <c r="G48" i="11"/>
  <c r="G45" i="11"/>
  <c r="G44" i="11"/>
  <c r="G40" i="11"/>
  <c r="AA32" i="1" l="1"/>
  <c r="T32" i="1"/>
  <c r="U32" i="1"/>
  <c r="AA28" i="1"/>
  <c r="T28" i="1"/>
  <c r="U28" i="1"/>
  <c r="AA24" i="1"/>
  <c r="T24" i="1"/>
  <c r="U24" i="1"/>
  <c r="AA20" i="1"/>
  <c r="U20" i="1"/>
  <c r="T20" i="1"/>
  <c r="Z18" i="1"/>
  <c r="U18" i="1"/>
  <c r="T18" i="1"/>
  <c r="AB29" i="1"/>
  <c r="U29" i="1"/>
  <c r="T29" i="1"/>
  <c r="AB25" i="1"/>
  <c r="U25" i="1"/>
  <c r="T25" i="1"/>
  <c r="AB21" i="1"/>
  <c r="U21" i="1"/>
  <c r="T21" i="1"/>
  <c r="AA30" i="1"/>
  <c r="T30" i="1"/>
  <c r="U30" i="1"/>
  <c r="AA26" i="1"/>
  <c r="U26" i="1"/>
  <c r="T26" i="1"/>
  <c r="AA22" i="1"/>
  <c r="T22" i="1"/>
  <c r="U22" i="1"/>
  <c r="G51" i="11"/>
  <c r="U31" i="1"/>
  <c r="T31" i="1"/>
  <c r="AC27" i="1"/>
  <c r="T27" i="1"/>
  <c r="U27" i="1"/>
  <c r="AC23" i="1"/>
  <c r="T23" i="1"/>
  <c r="U23" i="1"/>
  <c r="AB19" i="1"/>
  <c r="T19" i="1"/>
  <c r="U19" i="1"/>
  <c r="G70" i="11"/>
  <c r="AC49" i="1"/>
  <c r="Y49" i="1"/>
  <c r="U49" i="1"/>
  <c r="Z49" i="1"/>
  <c r="V49" i="1"/>
  <c r="AA49" i="1"/>
  <c r="W49" i="1"/>
  <c r="AB49" i="1"/>
  <c r="X49" i="1"/>
  <c r="T49" i="1"/>
  <c r="AC48" i="1"/>
  <c r="AA48" i="1"/>
  <c r="Y48" i="1"/>
  <c r="W48" i="1"/>
  <c r="U48" i="1"/>
  <c r="X48" i="1"/>
  <c r="AB48" i="1"/>
  <c r="Z48" i="1"/>
  <c r="V48" i="1"/>
  <c r="T48" i="1"/>
  <c r="AB47" i="1"/>
  <c r="T47" i="1"/>
  <c r="W47" i="1"/>
  <c r="AC47" i="1"/>
  <c r="X47" i="1"/>
  <c r="U47" i="1"/>
  <c r="AA47" i="1"/>
  <c r="Y47" i="1"/>
  <c r="Z47" i="1"/>
  <c r="V47" i="1"/>
  <c r="X46" i="1"/>
  <c r="AC46" i="1"/>
  <c r="AB46" i="1"/>
  <c r="AA46" i="1"/>
  <c r="Z46" i="1"/>
  <c r="Y46" i="1"/>
  <c r="W46" i="1"/>
  <c r="V46" i="1"/>
  <c r="U46" i="1"/>
  <c r="T46" i="1"/>
  <c r="G67" i="11"/>
  <c r="G66" i="11"/>
  <c r="W45" i="1"/>
  <c r="AB45" i="1"/>
  <c r="T45" i="1"/>
  <c r="AC45" i="1"/>
  <c r="Y45" i="1"/>
  <c r="U45" i="1"/>
  <c r="Z45" i="1"/>
  <c r="V45" i="1"/>
  <c r="AA45" i="1"/>
  <c r="X45" i="1"/>
  <c r="T44" i="1"/>
  <c r="AC44" i="1"/>
  <c r="AA44" i="1"/>
  <c r="Y44" i="1"/>
  <c r="W44" i="1"/>
  <c r="U44" i="1"/>
  <c r="X44" i="1"/>
  <c r="AB44" i="1"/>
  <c r="Z44" i="1"/>
  <c r="V44" i="1"/>
  <c r="T43" i="1"/>
  <c r="AA43" i="1"/>
  <c r="W43" i="1"/>
  <c r="Z43" i="1"/>
  <c r="V43" i="1"/>
  <c r="AC43" i="1"/>
  <c r="Y43" i="1"/>
  <c r="X43" i="1"/>
  <c r="U43" i="1"/>
  <c r="AB43" i="1"/>
  <c r="X42" i="1"/>
  <c r="AC42" i="1"/>
  <c r="AB42" i="1"/>
  <c r="AA42" i="1"/>
  <c r="Z42" i="1"/>
  <c r="Y42" i="1"/>
  <c r="W42" i="1"/>
  <c r="V42" i="1"/>
  <c r="U42" i="1"/>
  <c r="T42" i="1"/>
  <c r="G62" i="11"/>
  <c r="Z41" i="1"/>
  <c r="V41" i="1"/>
  <c r="W41" i="1"/>
  <c r="AA41" i="1"/>
  <c r="X41" i="1"/>
  <c r="AC41" i="1"/>
  <c r="Y41" i="1"/>
  <c r="U41" i="1"/>
  <c r="AB41" i="1"/>
  <c r="T41" i="1"/>
  <c r="X40" i="1"/>
  <c r="AB40" i="1"/>
  <c r="Z40" i="1"/>
  <c r="V40" i="1"/>
  <c r="T40" i="1"/>
  <c r="AC40" i="1"/>
  <c r="AA40" i="1"/>
  <c r="Y40" i="1"/>
  <c r="W40" i="1"/>
  <c r="U40" i="1"/>
  <c r="AB39" i="1"/>
  <c r="T39" i="1"/>
  <c r="AA39" i="1"/>
  <c r="W39" i="1"/>
  <c r="Z39" i="1"/>
  <c r="V39" i="1"/>
  <c r="AC39" i="1"/>
  <c r="Y39" i="1"/>
  <c r="X39" i="1"/>
  <c r="U39" i="1"/>
  <c r="X38" i="1"/>
  <c r="AC38" i="1"/>
  <c r="AB38" i="1"/>
  <c r="AA38" i="1"/>
  <c r="Z38" i="1"/>
  <c r="Y38" i="1"/>
  <c r="W38" i="1"/>
  <c r="V38" i="1"/>
  <c r="U38" i="1"/>
  <c r="T38" i="1"/>
  <c r="G58" i="11"/>
  <c r="Z37" i="1"/>
  <c r="V37" i="1"/>
  <c r="AA37" i="1"/>
  <c r="W37" i="1"/>
  <c r="AB37" i="1"/>
  <c r="T37" i="1"/>
  <c r="AC37" i="1"/>
  <c r="Y37" i="1"/>
  <c r="U37" i="1"/>
  <c r="X37" i="1"/>
  <c r="X36" i="1"/>
  <c r="Z36" i="1"/>
  <c r="V36" i="1"/>
  <c r="T36" i="1"/>
  <c r="AC36" i="1"/>
  <c r="AA36" i="1"/>
  <c r="Y36" i="1"/>
  <c r="W36" i="1"/>
  <c r="U36" i="1"/>
  <c r="AB36" i="1"/>
  <c r="G56" i="11"/>
  <c r="Z35" i="1"/>
  <c r="V35" i="1"/>
  <c r="T35" i="1"/>
  <c r="Y35" i="1"/>
  <c r="AB35" i="1"/>
  <c r="AA35" i="1"/>
  <c r="W35" i="1"/>
  <c r="AC35" i="1"/>
  <c r="U35" i="1"/>
  <c r="X35" i="1"/>
  <c r="G42" i="11"/>
  <c r="G50" i="11"/>
  <c r="G46" i="11"/>
  <c r="G41" i="11"/>
  <c r="G38" i="11"/>
  <c r="G49" i="11"/>
  <c r="G39" i="11"/>
  <c r="G43" i="11"/>
  <c r="G47" i="11"/>
  <c r="AA19" i="1"/>
  <c r="W19" i="1"/>
  <c r="V32" i="1"/>
  <c r="W18" i="1"/>
  <c r="X32" i="1"/>
  <c r="Y19" i="1"/>
  <c r="AA18" i="1"/>
  <c r="AB32" i="1"/>
  <c r="AC19" i="1"/>
  <c r="V19" i="1"/>
  <c r="X18" i="1"/>
  <c r="Y32" i="1"/>
  <c r="Z19" i="1"/>
  <c r="AB18" i="1"/>
  <c r="AC32" i="1"/>
  <c r="Y18" i="1"/>
  <c r="Z32" i="1"/>
  <c r="AC18" i="1"/>
  <c r="V18" i="1"/>
  <c r="W32" i="1"/>
  <c r="X19" i="1"/>
  <c r="Y31" i="1"/>
  <c r="V31" i="1"/>
  <c r="W31" i="1"/>
  <c r="X31" i="1"/>
  <c r="Z31" i="1"/>
  <c r="AA31" i="1"/>
  <c r="AB31" i="1"/>
  <c r="AC31" i="1"/>
  <c r="V30" i="1"/>
  <c r="Z30" i="1"/>
  <c r="Y30" i="1"/>
  <c r="AC30" i="1"/>
  <c r="X30" i="1"/>
  <c r="AB30" i="1"/>
  <c r="W30" i="1"/>
  <c r="W29" i="1"/>
  <c r="Y29" i="1"/>
  <c r="AA29" i="1"/>
  <c r="AC29" i="1"/>
  <c r="V29" i="1"/>
  <c r="X29" i="1"/>
  <c r="Z29" i="1"/>
  <c r="X28" i="1"/>
  <c r="AB28" i="1"/>
  <c r="Y28" i="1"/>
  <c r="AC28" i="1"/>
  <c r="V28" i="1"/>
  <c r="Z28" i="1"/>
  <c r="W28" i="1"/>
  <c r="V27" i="1"/>
  <c r="W27" i="1"/>
  <c r="X27" i="1"/>
  <c r="Y27" i="1"/>
  <c r="Z27" i="1"/>
  <c r="AA27" i="1"/>
  <c r="AB27" i="1"/>
  <c r="V26" i="1"/>
  <c r="Z26" i="1"/>
  <c r="Y26" i="1"/>
  <c r="AC26" i="1"/>
  <c r="X26" i="1"/>
  <c r="AB26" i="1"/>
  <c r="W26" i="1"/>
  <c r="W25" i="1"/>
  <c r="Y25" i="1"/>
  <c r="AA25" i="1"/>
  <c r="AC25" i="1"/>
  <c r="V25" i="1"/>
  <c r="X25" i="1"/>
  <c r="Z25" i="1"/>
  <c r="X24" i="1"/>
  <c r="AB24" i="1"/>
  <c r="Y24" i="1"/>
  <c r="AC24" i="1"/>
  <c r="V24" i="1"/>
  <c r="Z24" i="1"/>
  <c r="W24" i="1"/>
  <c r="V23" i="1"/>
  <c r="W23" i="1"/>
  <c r="X23" i="1"/>
  <c r="Y23" i="1"/>
  <c r="Z23" i="1"/>
  <c r="AA23" i="1"/>
  <c r="AB23" i="1"/>
  <c r="V22" i="1"/>
  <c r="Z22" i="1"/>
  <c r="Y22" i="1"/>
  <c r="AC22" i="1"/>
  <c r="X22" i="1"/>
  <c r="AB22" i="1"/>
  <c r="W22" i="1"/>
  <c r="W21" i="1"/>
  <c r="Y21" i="1"/>
  <c r="AA21" i="1"/>
  <c r="AC21" i="1"/>
  <c r="V21" i="1"/>
  <c r="X21" i="1"/>
  <c r="Z21" i="1"/>
  <c r="X20" i="1"/>
  <c r="AB20" i="1"/>
  <c r="Y20" i="1"/>
  <c r="AC20" i="1"/>
  <c r="V20" i="1"/>
  <c r="Z20" i="1"/>
  <c r="W20" i="1"/>
  <c r="G71" i="11" l="1"/>
  <c r="G53" i="11"/>
  <c r="W2" i="1" l="1"/>
  <c r="U3" i="1"/>
  <c r="W4" i="1"/>
  <c r="W5" i="1"/>
  <c r="V6" i="1"/>
  <c r="T7" i="1"/>
  <c r="W8" i="1"/>
  <c r="V9" i="1"/>
  <c r="U10" i="1"/>
  <c r="T11" i="1"/>
  <c r="V12" i="1"/>
  <c r="V13" i="1"/>
  <c r="W14" i="1"/>
  <c r="T15" i="1"/>
  <c r="X1" i="1"/>
  <c r="G28" i="11" l="1"/>
  <c r="G29" i="11"/>
  <c r="G30" i="11"/>
  <c r="G26" i="11"/>
  <c r="G25" i="11"/>
  <c r="G24" i="11"/>
  <c r="G34" i="11"/>
  <c r="U12" i="1"/>
  <c r="G31" i="11"/>
  <c r="AC8" i="1"/>
  <c r="U6" i="1"/>
  <c r="G33" i="11"/>
  <c r="AC12" i="1"/>
  <c r="Y12" i="1"/>
  <c r="AB10" i="1"/>
  <c r="T10" i="1"/>
  <c r="X10" i="1"/>
  <c r="G27" i="11"/>
  <c r="Y8" i="1"/>
  <c r="Y6" i="1"/>
  <c r="AC6" i="1"/>
  <c r="G23" i="11"/>
  <c r="Z4" i="1"/>
  <c r="AB14" i="1"/>
  <c r="X14" i="1"/>
  <c r="T14" i="1"/>
  <c r="AC14" i="1"/>
  <c r="Y14" i="1"/>
  <c r="U14" i="1"/>
  <c r="Z14" i="1"/>
  <c r="V14" i="1"/>
  <c r="AA14" i="1"/>
  <c r="G32" i="11"/>
  <c r="AA12" i="1"/>
  <c r="W12" i="1"/>
  <c r="AB12" i="1"/>
  <c r="X12" i="1"/>
  <c r="T12" i="1"/>
  <c r="Z12" i="1"/>
  <c r="Z10" i="1"/>
  <c r="V10" i="1"/>
  <c r="AA10" i="1"/>
  <c r="W10" i="1"/>
  <c r="AC10" i="1"/>
  <c r="Y10" i="1"/>
  <c r="Z8" i="1"/>
  <c r="V8" i="1"/>
  <c r="AB8" i="1"/>
  <c r="X8" i="1"/>
  <c r="T8" i="1"/>
  <c r="U8" i="1"/>
  <c r="AA8" i="1"/>
  <c r="AA6" i="1"/>
  <c r="W6" i="1"/>
  <c r="AB6" i="1"/>
  <c r="X6" i="1"/>
  <c r="T6" i="1"/>
  <c r="Z6" i="1"/>
  <c r="Z5" i="1"/>
  <c r="AB5" i="1"/>
  <c r="T5" i="1"/>
  <c r="V5" i="1"/>
  <c r="X5" i="1"/>
  <c r="AB4" i="1"/>
  <c r="X4" i="1"/>
  <c r="T4" i="1"/>
  <c r="AC4" i="1"/>
  <c r="Y4" i="1"/>
  <c r="U4" i="1"/>
  <c r="V4" i="1"/>
  <c r="AA4" i="1"/>
  <c r="AB2" i="1"/>
  <c r="X2" i="1"/>
  <c r="T2" i="1"/>
  <c r="AC2" i="1"/>
  <c r="Y2" i="1"/>
  <c r="U2" i="1"/>
  <c r="Z2" i="1"/>
  <c r="V2" i="1"/>
  <c r="AA2" i="1"/>
  <c r="AA15" i="1"/>
  <c r="AC15" i="1"/>
  <c r="Y15" i="1"/>
  <c r="U15" i="1"/>
  <c r="Z15" i="1"/>
  <c r="V15" i="1"/>
  <c r="W15" i="1"/>
  <c r="AB15" i="1"/>
  <c r="X15" i="1"/>
  <c r="AA13" i="1"/>
  <c r="W13" i="1"/>
  <c r="AB13" i="1"/>
  <c r="X13" i="1"/>
  <c r="T13" i="1"/>
  <c r="AC13" i="1"/>
  <c r="Y13" i="1"/>
  <c r="U13" i="1"/>
  <c r="Z13" i="1"/>
  <c r="AA11" i="1"/>
  <c r="AC11" i="1"/>
  <c r="Y11" i="1"/>
  <c r="U11" i="1"/>
  <c r="Z11" i="1"/>
  <c r="V11" i="1"/>
  <c r="W11" i="1"/>
  <c r="AB11" i="1"/>
  <c r="X11" i="1"/>
  <c r="Z9" i="1"/>
  <c r="AA9" i="1"/>
  <c r="W9" i="1"/>
  <c r="AC9" i="1"/>
  <c r="Y9" i="1"/>
  <c r="U9" i="1"/>
  <c r="AB9" i="1"/>
  <c r="X9" i="1"/>
  <c r="T9" i="1"/>
  <c r="AA7" i="1"/>
  <c r="AC7" i="1"/>
  <c r="Y7" i="1"/>
  <c r="U7" i="1"/>
  <c r="Z7" i="1"/>
  <c r="V7" i="1"/>
  <c r="W7" i="1"/>
  <c r="AB7" i="1"/>
  <c r="X7" i="1"/>
  <c r="AC5" i="1"/>
  <c r="Y5" i="1"/>
  <c r="U5" i="1"/>
  <c r="AA5" i="1"/>
  <c r="X3" i="1"/>
  <c r="Z3" i="1"/>
  <c r="V3" i="1"/>
  <c r="G22" i="11"/>
  <c r="AA3" i="1"/>
  <c r="W3" i="1"/>
  <c r="AB3" i="1"/>
  <c r="T3" i="1"/>
  <c r="AC3" i="1"/>
  <c r="Y3" i="1"/>
  <c r="G20" i="11"/>
  <c r="W1" i="1"/>
  <c r="AA1" i="1"/>
  <c r="AC1" i="1"/>
  <c r="Y1" i="1"/>
  <c r="U1" i="1"/>
  <c r="Z1" i="1"/>
  <c r="V1" i="1"/>
  <c r="AB1" i="1"/>
  <c r="T1" i="1"/>
  <c r="G35" i="11" l="1"/>
</calcChain>
</file>

<file path=xl/sharedStrings.xml><?xml version="1.0" encoding="utf-8"?>
<sst xmlns="http://schemas.openxmlformats.org/spreadsheetml/2006/main" count="749" uniqueCount="338">
  <si>
    <t>Yes</t>
  </si>
  <si>
    <t>No</t>
  </si>
  <si>
    <t>Vesting</t>
  </si>
  <si>
    <t>Actual Hours</t>
  </si>
  <si>
    <t>Eligibility</t>
  </si>
  <si>
    <t>Online Enrollment?</t>
  </si>
  <si>
    <t>Null</t>
  </si>
  <si>
    <t>Elapsed</t>
  </si>
  <si>
    <t>Opt In</t>
  </si>
  <si>
    <t>Opt Out</t>
  </si>
  <si>
    <t>Hours</t>
  </si>
  <si>
    <t>In Period</t>
  </si>
  <si>
    <t>YTD</t>
  </si>
  <si>
    <t>OFFSET(Validation!$A$2,0,0,COUNTA(Validation!$A:$A)-1,1)</t>
  </si>
  <si>
    <t>OFFSET(Validation!$B$2,0,0,COUNTA(Validation!$B:$B)-1,1)</t>
  </si>
  <si>
    <t>OFFSET(Validation!$C$2,0,0,COUNTA(Validation!$C:$C)-1,1)</t>
  </si>
  <si>
    <t>OFFSET(Validation!$D$2,0,0,COUNTA(Validation!$D:$D)-1,1)</t>
  </si>
  <si>
    <t>OFFSET(Validation!$E$2,0,0,COUNTA(Validation!$E:$E)-1,1)</t>
  </si>
  <si>
    <t>OFFSET(Validation!$F$2,0,0,COUNTA(Validation!$F:$F)-1,1)</t>
  </si>
  <si>
    <t>OFFSET(Validation!$G$2,0,0,COUNTA(Validation!$G:$G)-1,1)</t>
  </si>
  <si>
    <t>OFFSET(Validation!$H$2,0,0,COUNTA(Validation!$H:$H)-1,1)</t>
  </si>
  <si>
    <t>OFFSET(Validation!$I$2,0,0,COUNTA(Validation!$I:$I)-1,1)</t>
  </si>
  <si>
    <t>OFFSET(Validation!$J$2,0,0,COUNTA(Validation!$J:$J)-1,1)</t>
  </si>
  <si>
    <t>OFFSET(Validation!$K$2,0,0,COUNTA(Validation!$K:$K)-1,1)</t>
  </si>
  <si>
    <t>OFFSET(Validation!$L$2,0,0,COUNTA(Validation!$L:$L)-1,1)</t>
  </si>
  <si>
    <t>OFFSET(Validation!$M$2,0,0,COUNTA(Validation!$M:$M)-1,1)</t>
  </si>
  <si>
    <t>Other</t>
  </si>
  <si>
    <t>Money Type 1</t>
  </si>
  <si>
    <t>Money Type 2</t>
  </si>
  <si>
    <t>Money Type 3</t>
  </si>
  <si>
    <t>Money Type 4</t>
  </si>
  <si>
    <t>Money Type 5</t>
  </si>
  <si>
    <t>Money Type 6</t>
  </si>
  <si>
    <t>Money Type 7</t>
  </si>
  <si>
    <t>Money Type 8</t>
  </si>
  <si>
    <t>Online Enrollment Setup:</t>
  </si>
  <si>
    <t>YesNo</t>
  </si>
  <si>
    <t>Money Type 9</t>
  </si>
  <si>
    <t>Money Type 10</t>
  </si>
  <si>
    <t>Money Type 11</t>
  </si>
  <si>
    <t>Money Type 12</t>
  </si>
  <si>
    <t>Money Type 13</t>
  </si>
  <si>
    <t>Money Type 14</t>
  </si>
  <si>
    <t>Money Type 15</t>
  </si>
  <si>
    <t>Hours Required?</t>
  </si>
  <si>
    <t>Method Used</t>
  </si>
  <si>
    <t>Calc-Actual Hours</t>
  </si>
  <si>
    <t>Calc-Elapsed</t>
  </si>
  <si>
    <t>Is Part Date/Elig Ind Req?</t>
  </si>
  <si>
    <t>Select Information from the drop down menus:</t>
  </si>
  <si>
    <t xml:space="preserve">Plan Number:  </t>
  </si>
  <si>
    <t>Definition</t>
  </si>
  <si>
    <t xml:space="preserve">Plan Name:   </t>
  </si>
  <si>
    <t>Client Providing Eligibility Dates</t>
  </si>
  <si>
    <t>A- All OE Features</t>
  </si>
  <si>
    <t>E- Enrollment Only</t>
  </si>
  <si>
    <t>D</t>
  </si>
  <si>
    <t>P</t>
  </si>
  <si>
    <t>A</t>
  </si>
  <si>
    <t>SubsetBasis</t>
  </si>
  <si>
    <t>Does this plan have an excluded class of Employees?</t>
  </si>
  <si>
    <t>What is the Vesting Service Level?</t>
  </si>
  <si>
    <t>How is vesting updated?</t>
  </si>
  <si>
    <t>What is the plan's Managed Accounts Set up?</t>
  </si>
  <si>
    <t>Does the plan allow for loans?</t>
  </si>
  <si>
    <t>What is the Eligibility Setup</t>
  </si>
  <si>
    <t>Actual YOS/PCT</t>
  </si>
  <si>
    <t>Is this a NextGen plan?</t>
  </si>
  <si>
    <t>Match Calc</t>
  </si>
  <si>
    <t>Calc</t>
  </si>
  <si>
    <t>Validation</t>
  </si>
  <si>
    <t>Managed Accounts</t>
  </si>
  <si>
    <t>Equivalency</t>
  </si>
  <si>
    <t>All Immediate</t>
  </si>
  <si>
    <t>Calc-All Immediate</t>
  </si>
  <si>
    <t>Vesting Setup + Elig Setup</t>
  </si>
  <si>
    <t>Elig Setup + OE Setup</t>
  </si>
  <si>
    <t>Elig Setup + Excluded class</t>
  </si>
  <si>
    <t>Will this file have participants from more than one division?</t>
  </si>
  <si>
    <t>List the division numbers that will be on this file</t>
  </si>
  <si>
    <t>What Subset Basis Does this plan use?</t>
  </si>
  <si>
    <t>Will all files have the exact same layout?</t>
  </si>
  <si>
    <t>Will those excluded employees ever be on a payroll file?</t>
  </si>
  <si>
    <t>Is Empower the loan admin?</t>
  </si>
  <si>
    <t>Is this plan Match Calc or Match Validation?</t>
  </si>
  <si>
    <t>Is the plan set up as In-period or Year to date?</t>
  </si>
  <si>
    <t>INO2</t>
  </si>
  <si>
    <t>CORP</t>
  </si>
  <si>
    <t>INST</t>
  </si>
  <si>
    <t>PNP</t>
  </si>
  <si>
    <t>Are we providing compliance services for the plan?</t>
  </si>
  <si>
    <t>Loan Check</t>
  </si>
  <si>
    <t>Standard Description</t>
  </si>
  <si>
    <t>Validation!N1:N13</t>
  </si>
  <si>
    <t>Validation!N14:N27</t>
  </si>
  <si>
    <t>Validation!N28:N39</t>
  </si>
  <si>
    <t>Validation!N40:N49</t>
  </si>
  <si>
    <t>E</t>
  </si>
  <si>
    <t>C</t>
  </si>
  <si>
    <t>CPC</t>
  </si>
  <si>
    <t>U</t>
  </si>
  <si>
    <t>L</t>
  </si>
  <si>
    <t>ELIG</t>
  </si>
  <si>
    <t>DEPT</t>
  </si>
  <si>
    <t>NQ</t>
  </si>
  <si>
    <t>PAR</t>
  </si>
  <si>
    <t>CBU</t>
  </si>
  <si>
    <t>R1</t>
  </si>
  <si>
    <t>ATK</t>
  </si>
  <si>
    <t>EMPLOYEE AFTER TAX</t>
  </si>
  <si>
    <t>BTK</t>
  </si>
  <si>
    <t>EMPLOYEE BEFORE TAX</t>
  </si>
  <si>
    <t>ERM</t>
  </si>
  <si>
    <t>EMPLOYER MATCH</t>
  </si>
  <si>
    <t>ERO</t>
  </si>
  <si>
    <t>OTHER EMPLOYER CONTRIBUTIONS</t>
  </si>
  <si>
    <t>LON</t>
  </si>
  <si>
    <t>LOAN REPAYMENT</t>
  </si>
  <si>
    <t>NQE</t>
  </si>
  <si>
    <t>EMPLOYEE PRE-TAX NONQUALIFIED</t>
  </si>
  <si>
    <t>NQR</t>
  </si>
  <si>
    <t>EMPLOYER PRE-TAX NONQUALIFIED</t>
  </si>
  <si>
    <t>QAC</t>
  </si>
  <si>
    <t>SAFE HARBOR QACA EMPLOYER CONTRIBUTION</t>
  </si>
  <si>
    <t>QMA</t>
  </si>
  <si>
    <t>QUALIFIED MATCHING CONTRIBUTIONS</t>
  </si>
  <si>
    <t>QNE</t>
  </si>
  <si>
    <t>QUALIFIED NON-ELECTIVE CONTRIBUTIONS</t>
  </si>
  <si>
    <t>RTH</t>
  </si>
  <si>
    <t>ROTH CONTRIBUTION</t>
  </si>
  <si>
    <t>SHM</t>
  </si>
  <si>
    <t>SAFE HARBOR MATCH</t>
  </si>
  <si>
    <t>SHN</t>
  </si>
  <si>
    <t>SAFE HARBOR NON-ELECTIVE</t>
  </si>
  <si>
    <t>AFT</t>
  </si>
  <si>
    <t>BEF</t>
  </si>
  <si>
    <t>ERB</t>
  </si>
  <si>
    <t>EMPLOYER BEFORE TAX</t>
  </si>
  <si>
    <t>SAFE HARBOR PROFIT SHARING</t>
  </si>
  <si>
    <t>Which database is the plan in?</t>
  </si>
  <si>
    <t>Multiple</t>
  </si>
  <si>
    <t>Accuchex</t>
  </si>
  <si>
    <t>Accupay</t>
  </si>
  <si>
    <t>Adams Keegan</t>
  </si>
  <si>
    <t>ADP</t>
  </si>
  <si>
    <t>Plan Info</t>
  </si>
  <si>
    <t>Balance Point</t>
  </si>
  <si>
    <t>Ceridian</t>
  </si>
  <si>
    <t>Certipay</t>
  </si>
  <si>
    <t>Datis</t>
  </si>
  <si>
    <t>Kelly Payroll (KTBS)</t>
  </si>
  <si>
    <t>PayChoice (Sage)</t>
  </si>
  <si>
    <t>Paylocity/Ameripay</t>
  </si>
  <si>
    <t>Ascension</t>
  </si>
  <si>
    <t>Advanced Payroll</t>
  </si>
  <si>
    <t>Aon Hewitt</t>
  </si>
  <si>
    <t>Avintus/Midsouth</t>
  </si>
  <si>
    <t>Benepay</t>
  </si>
  <si>
    <t>CBIZ</t>
  </si>
  <si>
    <t>Checkdate Solutions</t>
  </si>
  <si>
    <t>Checkwriters</t>
  </si>
  <si>
    <t>Complete Payroll Processing</t>
  </si>
  <si>
    <t>CPI-HR</t>
  </si>
  <si>
    <t>Convergys</t>
  </si>
  <si>
    <t>Dominion Systems</t>
  </si>
  <si>
    <t>Ebenefits Network</t>
  </si>
  <si>
    <t>EverythingBenefits</t>
  </si>
  <si>
    <t>FMS</t>
  </si>
  <si>
    <t>Hamlin Payroll AKA Your Payroll Department</t>
  </si>
  <si>
    <t>Heartland</t>
  </si>
  <si>
    <t>HR Butler</t>
  </si>
  <si>
    <t xml:space="preserve">HAS Payroll </t>
  </si>
  <si>
    <t>Integrated Payroll</t>
  </si>
  <si>
    <t>IOI- Interlogic Outsourcing Inc.</t>
  </si>
  <si>
    <t>Jetpay</t>
  </si>
  <si>
    <t>KDV (Kern DeWenter Viere)</t>
  </si>
  <si>
    <t>Mosaic</t>
  </si>
  <si>
    <t>MPAY</t>
  </si>
  <si>
    <t>One Point</t>
  </si>
  <si>
    <t>Pay Experts- FL</t>
  </si>
  <si>
    <t>Paycom</t>
  </si>
  <si>
    <t>PayData</t>
  </si>
  <si>
    <t>Paymaster</t>
  </si>
  <si>
    <t>PayPro Corp.</t>
  </si>
  <si>
    <t>Payright</t>
  </si>
  <si>
    <t>Payroll Data</t>
  </si>
  <si>
    <t>Payroll Network</t>
  </si>
  <si>
    <t>Payroll Office of America</t>
  </si>
  <si>
    <t>Payroll Solutions</t>
  </si>
  <si>
    <t>Payroll Strategies</t>
  </si>
  <si>
    <t>Payroll Unlimited</t>
  </si>
  <si>
    <t>Paytech</t>
  </si>
  <si>
    <t>Payville USA</t>
  </si>
  <si>
    <t>PSC Payroll- MN</t>
  </si>
  <si>
    <t>Perquest</t>
  </si>
  <si>
    <t>Portland Payroll</t>
  </si>
  <si>
    <t>Precision Payroll of America</t>
  </si>
  <si>
    <t>PrimePay</t>
  </si>
  <si>
    <t>ProData</t>
  </si>
  <si>
    <t>Proliant</t>
  </si>
  <si>
    <t>SinglePoint</t>
  </si>
  <si>
    <t>Summit HR</t>
  </si>
  <si>
    <t>SyncHR</t>
  </si>
  <si>
    <t>Symphony Payroll</t>
  </si>
  <si>
    <t>Synergy HCM</t>
  </si>
  <si>
    <t>Timepays</t>
  </si>
  <si>
    <t>Tricore</t>
  </si>
  <si>
    <t>Trax Payroll</t>
  </si>
  <si>
    <t>Ceridian- Dayforce</t>
  </si>
  <si>
    <t>Ultipro- Midmarket</t>
  </si>
  <si>
    <t>ADP- Enterprise*</t>
  </si>
  <si>
    <t>Ultipro- Enterprise*</t>
  </si>
  <si>
    <t>Ceridian- Freedom*</t>
  </si>
  <si>
    <t>ADP- Global View</t>
  </si>
  <si>
    <t>ADP- Hosting</t>
  </si>
  <si>
    <t>ADP- HRB</t>
  </si>
  <si>
    <t>ADP- Payforce</t>
  </si>
  <si>
    <t>ADP- Workforce Now (PayeXpert)</t>
  </si>
  <si>
    <t>ADP- Vantage</t>
  </si>
  <si>
    <t>ADP- ProBusiness</t>
  </si>
  <si>
    <t>ADP- Resource</t>
  </si>
  <si>
    <t xml:space="preserve">Vendor </t>
  </si>
  <si>
    <t>First Cash Target Date ---&gt;</t>
  </si>
  <si>
    <t>Paycor</t>
  </si>
  <si>
    <t>Does Plan Compensation include exclusions needed for Compliance testing?</t>
  </si>
  <si>
    <t xml:space="preserve">Full Service </t>
  </si>
  <si>
    <t>Self Service</t>
  </si>
  <si>
    <t>Is plan Full Service or Self Service?</t>
  </si>
  <si>
    <t>Please define vendor company codes</t>
  </si>
  <si>
    <t>Ultipro - Ultimate Software</t>
  </si>
  <si>
    <t>Does the plan meet the following requirements: 
$25 million in assets or 5000 lives in the plan?</t>
  </si>
  <si>
    <t>FTP Connection Info</t>
  </si>
  <si>
    <t>Incoming File</t>
  </si>
  <si>
    <t>Outgoing File</t>
  </si>
  <si>
    <t>Both (2 way)</t>
  </si>
  <si>
    <t>Will this be an Incoming file, Outgoing file, or Both (2way)?</t>
  </si>
  <si>
    <t>Client's Server</t>
  </si>
  <si>
    <t>Empower's Server</t>
  </si>
  <si>
    <t>First Test File Target Date ---&gt;</t>
  </si>
  <si>
    <t>Source</t>
  </si>
  <si>
    <t>Seq Number</t>
  </si>
  <si>
    <t>Direct FTP</t>
  </si>
  <si>
    <t>Vendors</t>
  </si>
  <si>
    <t>360 vendors</t>
  </si>
  <si>
    <t>New Vendor Checklist</t>
  </si>
  <si>
    <t>Prequalifications</t>
  </si>
  <si>
    <t>Payroll Processor Contact Information 
(Name, Email, Phone, User ID)</t>
  </si>
  <si>
    <t>Other/Additional Payroll Processor Contact
(Name, Email, Phone, User ID)</t>
  </si>
  <si>
    <r>
      <t xml:space="preserve">The following are </t>
    </r>
    <r>
      <rPr>
        <b/>
        <u/>
        <sz val="14"/>
        <color rgb="FFFF0000"/>
        <rFont val="Calibri"/>
        <family val="2"/>
        <scheme val="minor"/>
      </rPr>
      <t>REQUIRED</t>
    </r>
    <r>
      <rPr>
        <u/>
        <sz val="14"/>
        <color rgb="FFFF0000"/>
        <rFont val="Calibri"/>
        <family val="2"/>
        <scheme val="minor"/>
      </rPr>
      <t xml:space="preserve"> for Mapping:</t>
    </r>
  </si>
  <si>
    <t>IT/Technical Contact's Information
(Name, Email, Phone)</t>
  </si>
  <si>
    <t>Implementation Analyst/Account Manager Contact
(Name, Email, Ext)</t>
  </si>
  <si>
    <t>Payroll Bridge Info</t>
  </si>
  <si>
    <t>Vendor Contact Information
(Name, Email, Phone)</t>
  </si>
  <si>
    <t>Relationship Manager Contact Information
(Name, Email, Ext)</t>
  </si>
  <si>
    <t>Provide an email address(s) for notification of a successful/failure transfer of files</t>
  </si>
  <si>
    <t>PB Checklist</t>
  </si>
  <si>
    <t>Direct FTP Checklist</t>
  </si>
  <si>
    <t>DirectFTP</t>
  </si>
  <si>
    <t>Payroll Vendor Company Name</t>
  </si>
  <si>
    <t>Payroll Vendor Company Information
( Address, Phone Number, Email Address):</t>
  </si>
  <si>
    <t>Vendor Technical Contact's Information
(Name, Email, Phone)</t>
  </si>
  <si>
    <t>Software-as-a-Service</t>
  </si>
  <si>
    <t>Enterprise</t>
  </si>
  <si>
    <t>new vendor stuff</t>
  </si>
  <si>
    <t>Does the client have back end support at the vendor?</t>
  </si>
  <si>
    <t>How many total clients does this company handle payroll for?</t>
  </si>
  <si>
    <t>New Payroll Vendor/Bridge Checklist</t>
  </si>
  <si>
    <t>Vendor's Server</t>
  </si>
  <si>
    <t>NewVendor</t>
  </si>
  <si>
    <t>New Vendor</t>
  </si>
  <si>
    <t/>
  </si>
  <si>
    <r>
      <t xml:space="preserve">Money Types should only be listed if they will be used </t>
    </r>
    <r>
      <rPr>
        <b/>
        <i/>
        <u/>
        <sz val="14"/>
        <color rgb="FFFF0000"/>
        <rFont val="Calibri"/>
        <family val="2"/>
        <scheme val="minor"/>
      </rPr>
      <t>EVERY</t>
    </r>
    <r>
      <rPr>
        <sz val="14"/>
        <color rgb="FFFF0000"/>
        <rFont val="Calibri"/>
        <family val="2"/>
        <scheme val="minor"/>
      </rPr>
      <t xml:space="preserve"> payroll.  Please do not list all money types available to the plan.
*</t>
    </r>
    <r>
      <rPr>
        <b/>
        <u/>
        <sz val="14"/>
        <color rgb="FFFF0000"/>
        <rFont val="Calibri"/>
        <family val="2"/>
        <scheme val="minor"/>
      </rPr>
      <t>Please manually enter Money Type Description.*</t>
    </r>
  </si>
  <si>
    <t>Cloud Based (Client pays fees)</t>
  </si>
  <si>
    <t>Full</t>
  </si>
  <si>
    <t>Info</t>
  </si>
  <si>
    <t>None</t>
  </si>
  <si>
    <t>Loans</t>
  </si>
  <si>
    <t>Accepting 3rd party Payments</t>
  </si>
  <si>
    <t>We are the loan admin</t>
  </si>
  <si>
    <t>D- Deferral Record Keeping</t>
  </si>
  <si>
    <t>31-Dec</t>
  </si>
  <si>
    <t>31-Jul</t>
  </si>
  <si>
    <t>TPA
(Name, Email, Phone)</t>
  </si>
  <si>
    <t>Payroll Processor Contact Information
(Name, Email, Phone, User ID)</t>
  </si>
  <si>
    <t>Paykonnect</t>
  </si>
  <si>
    <t>NeonWorks</t>
  </si>
  <si>
    <t>APS</t>
  </si>
  <si>
    <t>Direct FTP (One-Off) Checklist</t>
  </si>
  <si>
    <t>Payroll Bridge Checklist</t>
  </si>
  <si>
    <t>Does plan have Subsets (Division, Payroll Center, ect.)?</t>
  </si>
  <si>
    <t>Money Type definitions are standard for each database. If the plan setup has updated the money type descriptions please update the file before sending.</t>
  </si>
  <si>
    <t>Only use Cash files for non PDI plans, file does not meet OE, vesting or compliance requirements.</t>
  </si>
  <si>
    <t>AutoTemp</t>
  </si>
  <si>
    <t>Paytime Payroll</t>
  </si>
  <si>
    <t>Payroll Bridge</t>
  </si>
  <si>
    <t>Non-Bridge/AutoTemplate Checklist</t>
  </si>
  <si>
    <t>Use this to build Layout for a Full PDI file for the client.</t>
  </si>
  <si>
    <t xml:space="preserve">  Use this to build a Full PDI template ready for client input.</t>
  </si>
  <si>
    <t>Will those excluded employees ever be on the payroll file?</t>
  </si>
  <si>
    <t>Please list the excluded classes</t>
  </si>
  <si>
    <t>Please define the exclusions</t>
  </si>
  <si>
    <t>When is Plan Year End?</t>
  </si>
  <si>
    <t>Please Define</t>
  </si>
  <si>
    <t>Will all divisions be processed by same vendor?</t>
  </si>
  <si>
    <t>STOP!!! Please fill out separate checklists by vendor/division</t>
  </si>
  <si>
    <t>*REQUIRED!!! What Vendor product does the client use?</t>
  </si>
  <si>
    <t>Please work with OE to establish feed setups after Bridge is complete!</t>
  </si>
  <si>
    <t>*Systems will supply username/password to IT contact*</t>
  </si>
  <si>
    <t>Authentication Information (Username/Password):</t>
  </si>
  <si>
    <t>Server Name/Address:</t>
  </si>
  <si>
    <t>Directory Path:</t>
  </si>
  <si>
    <t>What is the naming convention for the incoming file?</t>
  </si>
  <si>
    <t>Suggested convention: Plannumber.mmddyyyyhhmmss.ext      Ex:123456-01.05162017071625.txt</t>
  </si>
  <si>
    <t>What feedback files will we be transmitting?</t>
  </si>
  <si>
    <t>Will this be an Incoming file or Outgoing file?</t>
  </si>
  <si>
    <t>Would the vendor like to setup a 360 (2-way) connection?</t>
  </si>
  <si>
    <t>Can the vendor automate the electronic transmission process based on multiple payroll frequences and across businesses with multiple locations?</t>
  </si>
  <si>
    <t>Can the vendor use a multi-tenant connection (All files across multiple plans through a single transmission source)?</t>
  </si>
  <si>
    <t>Has the payroll company confirmed they can
reproduce our standard PDI layout?</t>
  </si>
  <si>
    <t>What other recordkeepers does this company electronically relay files to?</t>
  </si>
  <si>
    <t>Approximately how many clients does this company have in common with FASCore?</t>
  </si>
  <si>
    <t>What type of product is this?</t>
  </si>
  <si>
    <t>Can they receive and read the deferral and loan feedback files in 'Electronic Version 3' format (Samples can be given by the online enrollment team)?</t>
  </si>
  <si>
    <t>Will contributions be included in the inbound file?</t>
  </si>
  <si>
    <t>**Please provide money sources below**</t>
  </si>
  <si>
    <r>
      <t xml:space="preserve">The following are </t>
    </r>
    <r>
      <rPr>
        <b/>
        <u/>
        <sz val="13"/>
        <color rgb="FFFF0000"/>
        <rFont val="Calibri"/>
        <family val="2"/>
        <scheme val="minor"/>
      </rPr>
      <t>REQUIRED</t>
    </r>
    <r>
      <rPr>
        <u/>
        <sz val="13"/>
        <color rgb="FFFF0000"/>
        <rFont val="Calibri"/>
        <family val="2"/>
        <scheme val="minor"/>
      </rPr>
      <t xml:space="preserve"> for Mapping:</t>
    </r>
  </si>
  <si>
    <r>
      <t xml:space="preserve">Should we map </t>
    </r>
    <r>
      <rPr>
        <b/>
        <i/>
        <sz val="11"/>
        <rFont val="Calibri"/>
        <family val="2"/>
        <scheme val="minor"/>
      </rPr>
      <t>Group Default Allocation Indicator</t>
    </r>
    <r>
      <rPr>
        <sz val="11"/>
        <rFont val="Calibri"/>
        <family val="2"/>
        <scheme val="minor"/>
      </rPr>
      <t xml:space="preserve"> to Y?</t>
    </r>
  </si>
  <si>
    <t>1</t>
  </si>
  <si>
    <t>ECI/Vibe HCM</t>
  </si>
  <si>
    <t>Stratex</t>
  </si>
  <si>
    <t>Trupay</t>
  </si>
  <si>
    <t>IPS Online</t>
  </si>
  <si>
    <t>Please define</t>
  </si>
  <si>
    <t>File Column or Position and Length</t>
  </si>
  <si>
    <t>*This column is requrired when submitting the file for mapping via SR*</t>
  </si>
  <si>
    <t>Is this a new or exisiting client?</t>
  </si>
  <si>
    <t>New Client</t>
  </si>
  <si>
    <t>Existing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</si>
</sst>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4"/>
      <color theme="3" tint="0.3999755851924192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u/>
      <sz val="2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3"/>
      <color rgb="FFFF0000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.5"/>
      <color rgb="FF0070C0"/>
      <name val="Calibri"/>
      <family val="2"/>
      <scheme val="minor"/>
    </font>
    <font>
      <sz val="10.5"/>
      <name val="Calibri"/>
      <family val="2"/>
      <scheme val="minor"/>
    </font>
    <font>
      <b/>
      <u/>
      <sz val="10.5"/>
      <color theme="3" tint="0.39997558519241921"/>
      <name val="Calibri"/>
      <family val="2"/>
      <scheme val="minor"/>
    </font>
    <font>
      <i/>
      <sz val="10.5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/>
      <right/>
      <top style="thick">
        <color theme="3" tint="0.39994506668294322"/>
      </top>
      <bottom/>
      <diagonal/>
    </border>
    <border>
      <left/>
      <right/>
      <top/>
      <bottom style="thick">
        <color theme="3" tint="0.39994506668294322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/>
      </bottom>
      <diagonal/>
    </border>
    <border>
      <left style="medium">
        <color theme="3"/>
      </left>
      <right style="thin">
        <color theme="3" tint="-0.249977111117893"/>
      </right>
      <top style="medium">
        <color theme="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/>
      </top>
      <bottom style="thin">
        <color theme="3" tint="-0.249977111117893"/>
      </bottom>
      <diagonal/>
    </border>
    <border>
      <left style="medium">
        <color theme="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/>
      </left>
      <right style="thin">
        <color theme="3" tint="-0.249977111117893"/>
      </right>
      <top style="thin">
        <color theme="3" tint="-0.249977111117893"/>
      </top>
      <bottom style="thin">
        <color theme="3"/>
      </bottom>
      <diagonal/>
    </border>
    <border>
      <left style="medium">
        <color theme="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medium">
        <color theme="3"/>
      </left>
      <right style="thin">
        <color theme="3" tint="-0.249977111117893"/>
      </right>
      <top style="thin">
        <color theme="3" tint="-0.249977111117893"/>
      </top>
      <bottom style="medium">
        <color theme="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/>
      <bottom style="thick">
        <color theme="3" tint="0.39991454817346722"/>
      </bottom>
      <diagonal/>
    </border>
    <border>
      <left style="thin">
        <color theme="3" tint="-0.249977111117893"/>
      </left>
      <right/>
      <top style="medium">
        <color theme="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medium">
        <color theme="3" tint="-0.249977111117893"/>
      </bottom>
      <diagonal/>
    </border>
    <border>
      <left/>
      <right/>
      <top style="thin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medium">
        <color theme="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 style="medium">
        <color theme="3"/>
      </top>
      <bottom style="thin">
        <color theme="3" tint="-0.24997711111789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thin">
        <color theme="3"/>
      </left>
      <right style="medium">
        <color theme="3" tint="-0.249977111117893"/>
      </right>
      <top style="medium">
        <color theme="3"/>
      </top>
      <bottom style="thin">
        <color theme="3" tint="-0.249977111117893"/>
      </bottom>
      <diagonal/>
    </border>
    <border>
      <left style="thin">
        <color theme="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2" borderId="0" xfId="0" applyFont="1" applyFill="1" applyAlignment="1">
      <alignment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4" xfId="0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top"/>
    </xf>
    <xf numFmtId="0" fontId="2" fillId="0" borderId="4" xfId="0" applyFont="1" applyFill="1" applyBorder="1" applyAlignment="1" applyProtection="1">
      <alignment horizontal="center" vertical="top"/>
    </xf>
    <xf numFmtId="0" fontId="0" fillId="6" borderId="0" xfId="0" applyFill="1"/>
    <xf numFmtId="0" fontId="2" fillId="3" borderId="4" xfId="0" applyFont="1" applyFill="1" applyBorder="1" applyAlignment="1">
      <alignment vertical="top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2" fillId="4" borderId="0" xfId="0" applyFont="1" applyFill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16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 wrapText="1"/>
    </xf>
    <xf numFmtId="0" fontId="2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16" fillId="0" borderId="0" xfId="0" applyFont="1" applyAlignment="1" applyProtection="1">
      <alignment horizontal="right" wrapText="1"/>
    </xf>
    <xf numFmtId="0" fontId="17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right" vertical="center" wrapText="1"/>
    </xf>
    <xf numFmtId="0" fontId="19" fillId="0" borderId="0" xfId="0" applyFont="1" applyFill="1" applyAlignment="1" applyProtection="1">
      <alignment horizontal="right" vertical="center" wrapText="1"/>
    </xf>
    <xf numFmtId="0" fontId="9" fillId="0" borderId="0" xfId="0" applyFont="1" applyFill="1" applyAlignment="1" applyProtection="1">
      <alignment vertical="center" wrapText="1"/>
    </xf>
    <xf numFmtId="0" fontId="11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horizontal="center" wrapText="1"/>
    </xf>
    <xf numFmtId="0" fontId="5" fillId="0" borderId="0" xfId="0" applyFont="1" applyFill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right" vertical="center" wrapText="1"/>
    </xf>
    <xf numFmtId="0" fontId="21" fillId="0" borderId="12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 wrapText="1"/>
    </xf>
    <xf numFmtId="0" fontId="16" fillId="0" borderId="0" xfId="0" applyFont="1" applyAlignment="1" applyProtection="1">
      <alignment horizontal="right" vertical="center" wrapText="1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vertical="center"/>
    </xf>
    <xf numFmtId="16" fontId="2" fillId="0" borderId="0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wrapText="1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9" fillId="4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 wrapText="1"/>
    </xf>
    <xf numFmtId="0" fontId="23" fillId="0" borderId="26" xfId="0" applyFont="1" applyFill="1" applyBorder="1" applyAlignment="1" applyProtection="1">
      <alignment vertical="center" wrapText="1"/>
    </xf>
    <xf numFmtId="0" fontId="23" fillId="0" borderId="13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center" wrapText="1"/>
    </xf>
    <xf numFmtId="0" fontId="2" fillId="0" borderId="12" xfId="0" applyFont="1" applyFill="1" applyBorder="1" applyAlignment="1" applyProtection="1">
      <alignment horizontal="center" vertical="center"/>
    </xf>
    <xf numFmtId="16" fontId="2" fillId="0" borderId="12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 wrapText="1"/>
    </xf>
    <xf numFmtId="0" fontId="12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" fillId="0" borderId="0" xfId="0" applyFont="1" applyFill="1" applyAlignment="1" applyProtection="1">
      <alignment horizontal="right" vertical="center"/>
    </xf>
    <xf numFmtId="0" fontId="2" fillId="0" borderId="13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right" vertical="center" wrapText="1"/>
    </xf>
    <xf numFmtId="0" fontId="18" fillId="0" borderId="12" xfId="0" applyFont="1" applyFill="1" applyBorder="1" applyAlignment="1" applyProtection="1">
      <alignment vertical="center" wrapText="1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 vertical="center" wrapText="1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wrapText="1"/>
    </xf>
    <xf numFmtId="0" fontId="27" fillId="0" borderId="0" xfId="0" applyFont="1" applyAlignment="1" applyProtection="1">
      <alignment horizontal="left" vertical="center" wrapText="1"/>
    </xf>
    <xf numFmtId="0" fontId="22" fillId="0" borderId="8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22" fillId="0" borderId="8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right" vertical="center" wrapText="1"/>
    </xf>
    <xf numFmtId="0" fontId="12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16" fontId="2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left" vertical="center" wrapText="1"/>
    </xf>
    <xf numFmtId="0" fontId="22" fillId="0" borderId="8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7" fillId="0" borderId="11" xfId="0" applyFont="1" applyBorder="1" applyAlignment="1" applyProtection="1">
      <alignment horizontal="right" vertical="center" wrapTex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Alignment="1">
      <alignment vertical="top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Alignment="1">
      <alignment wrapText="1"/>
    </xf>
    <xf numFmtId="0" fontId="0" fillId="6" borderId="0" xfId="0" applyFill="1" applyBorder="1"/>
    <xf numFmtId="0" fontId="0" fillId="0" borderId="0" xfId="0" applyFont="1"/>
    <xf numFmtId="0" fontId="2" fillId="0" borderId="0" xfId="0" applyFont="1" applyFill="1" applyAlignment="1" applyProtection="1">
      <alignment horizontal="right" vertical="center" wrapText="1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34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 applyProtection="1">
      <alignment horizontal="right" vertical="center" wrapText="1"/>
    </xf>
    <xf numFmtId="0" fontId="11" fillId="0" borderId="0" xfId="0" applyFont="1" applyFill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0" fillId="0" borderId="0" xfId="0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16" fillId="0" borderId="0" xfId="0" applyFont="1" applyAlignment="1" applyProtection="1">
      <alignment horizontal="right" wrapText="1"/>
    </xf>
    <xf numFmtId="0" fontId="17" fillId="0" borderId="0" xfId="0" applyFont="1" applyFill="1" applyAlignment="1" applyProtection="1">
      <alignment horizontal="right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right" vertical="center" wrapText="1"/>
    </xf>
    <xf numFmtId="0" fontId="19" fillId="0" borderId="0" xfId="0" applyFont="1" applyFill="1" applyAlignment="1" applyProtection="1">
      <alignment horizontal="right" vertical="center" wrapText="1"/>
    </xf>
    <xf numFmtId="0" fontId="9" fillId="4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 wrapText="1"/>
    </xf>
    <xf numFmtId="0" fontId="11" fillId="0" borderId="0" xfId="0" applyFont="1" applyAlignment="1" applyProtection="1">
      <alignment vertical="center" wrapText="1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/>
    </xf>
    <xf numFmtId="0" fontId="40" fillId="0" borderId="0" xfId="0" applyFont="1" applyFill="1" applyAlignment="1" applyProtection="1">
      <alignment vertical="center"/>
    </xf>
    <xf numFmtId="0" fontId="40" fillId="0" borderId="0" xfId="0" applyFont="1" applyFill="1" applyAlignment="1" applyProtection="1">
      <alignment vertical="center" wrapText="1"/>
    </xf>
    <xf numFmtId="0" fontId="40" fillId="0" borderId="0" xfId="0" applyFont="1" applyFill="1" applyBorder="1" applyAlignment="1" applyProtection="1">
      <alignment horizontal="right" vertical="center" wrapText="1"/>
    </xf>
    <xf numFmtId="0" fontId="40" fillId="0" borderId="0" xfId="0" applyFont="1" applyFill="1" applyAlignment="1" applyProtection="1">
      <alignment horizontal="right" vertical="center" wrapText="1"/>
      <protection locked="0"/>
    </xf>
    <xf numFmtId="0" fontId="40" fillId="0" borderId="0" xfId="0" applyFont="1" applyFill="1" applyAlignment="1" applyProtection="1">
      <alignment vertical="center"/>
      <protection locked="0"/>
    </xf>
    <xf numFmtId="0" fontId="40" fillId="0" borderId="0" xfId="0" applyFont="1" applyFill="1" applyAlignment="1" applyProtection="1">
      <alignment vertical="center" wrapText="1"/>
      <protection locked="0"/>
    </xf>
    <xf numFmtId="0" fontId="40" fillId="0" borderId="0" xfId="0" applyFont="1" applyFill="1" applyAlignment="1" applyProtection="1">
      <alignment horizontal="right" vertical="center" wrapText="1"/>
    </xf>
    <xf numFmtId="0" fontId="41" fillId="0" borderId="0" xfId="0" applyFont="1" applyFill="1" applyAlignment="1" applyProtection="1">
      <alignment horizontal="center" vertical="center" wrapText="1"/>
    </xf>
    <xf numFmtId="0" fontId="4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>
      <alignment vertical="top" wrapText="1"/>
    </xf>
    <xf numFmtId="0" fontId="2" fillId="2" borderId="55" xfId="0" applyFont="1" applyFill="1" applyBorder="1" applyAlignment="1" applyProtection="1">
      <alignment vertical="center"/>
    </xf>
    <xf numFmtId="0" fontId="2" fillId="2" borderId="56" xfId="0" applyFont="1" applyFill="1" applyBorder="1" applyAlignment="1" applyProtection="1">
      <alignment vertical="center"/>
    </xf>
    <xf numFmtId="0" fontId="2" fillId="2" borderId="57" xfId="0" applyFont="1" applyFill="1" applyBorder="1" applyAlignment="1" applyProtection="1">
      <alignment vertical="center"/>
    </xf>
    <xf numFmtId="0" fontId="40" fillId="0" borderId="0" xfId="0" applyFont="1" applyFill="1" applyAlignment="1" applyProtection="1">
      <alignment horizontal="right" vertical="center" wrapText="1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</xf>
    <xf numFmtId="0" fontId="10" fillId="5" borderId="0" xfId="0" applyFont="1" applyFill="1" applyAlignment="1" applyProtection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 wrapText="1"/>
      <protection locked="0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2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right" vertical="center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4" fontId="18" fillId="0" borderId="25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0" fontId="18" fillId="0" borderId="37" xfId="0" applyFont="1" applyFill="1" applyBorder="1" applyAlignment="1" applyProtection="1">
      <alignment horizontal="center" vertical="center" wrapText="1"/>
      <protection locked="0"/>
    </xf>
    <xf numFmtId="0" fontId="18" fillId="0" borderId="38" xfId="0" applyFont="1" applyFill="1" applyBorder="1" applyAlignment="1" applyProtection="1">
      <alignment horizontal="center" vertical="center" wrapText="1"/>
      <protection locked="0"/>
    </xf>
    <xf numFmtId="0" fontId="18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right" vertical="center" wrapText="1"/>
    </xf>
    <xf numFmtId="0" fontId="12" fillId="0" borderId="0" xfId="0" applyFont="1" applyFill="1" applyAlignment="1" applyProtection="1">
      <alignment horizontal="right" vertical="center" wrapText="1"/>
    </xf>
    <xf numFmtId="0" fontId="12" fillId="0" borderId="11" xfId="0" applyFont="1" applyFill="1" applyBorder="1" applyAlignment="1" applyProtection="1">
      <alignment horizontal="right" vertical="center" wrapText="1"/>
    </xf>
    <xf numFmtId="14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0" fontId="24" fillId="0" borderId="37" xfId="0" applyFont="1" applyFill="1" applyBorder="1" applyAlignment="1" applyProtection="1">
      <alignment horizontal="center" vertical="center"/>
      <protection locked="0"/>
    </xf>
    <xf numFmtId="0" fontId="24" fillId="0" borderId="38" xfId="0" applyFont="1" applyFill="1" applyBorder="1" applyAlignment="1" applyProtection="1">
      <alignment horizontal="center" vertical="center"/>
      <protection locked="0"/>
    </xf>
    <xf numFmtId="0" fontId="24" fillId="0" borderId="39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alignment horizontal="center" vertical="center" wrapText="1"/>
    </xf>
    <xf numFmtId="0" fontId="40" fillId="0" borderId="0" xfId="0" applyFont="1" applyFill="1" applyBorder="1" applyAlignment="1" applyProtection="1">
      <alignment horizontal="right" vertical="center" wrapText="1"/>
    </xf>
    <xf numFmtId="0" fontId="40" fillId="0" borderId="11" xfId="0" applyFont="1" applyFill="1" applyBorder="1" applyAlignment="1" applyProtection="1">
      <alignment horizontal="right" vertical="center" wrapText="1"/>
    </xf>
    <xf numFmtId="0" fontId="40" fillId="0" borderId="40" xfId="0" applyFont="1" applyFill="1" applyBorder="1" applyAlignment="1" applyProtection="1">
      <alignment horizontal="right" vertical="center" wrapText="1"/>
    </xf>
    <xf numFmtId="0" fontId="40" fillId="0" borderId="0" xfId="0" applyFont="1" applyFill="1" applyAlignment="1" applyProtection="1">
      <alignment horizontal="right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 wrapText="1"/>
    </xf>
    <xf numFmtId="0" fontId="30" fillId="0" borderId="25" xfId="0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44" fillId="0" borderId="0" xfId="0" applyFont="1" applyFill="1" applyAlignment="1" applyProtection="1">
      <alignment horizontal="center" vertical="center"/>
    </xf>
    <xf numFmtId="0" fontId="43" fillId="0" borderId="0" xfId="0" applyFont="1" applyFill="1" applyAlignment="1" applyProtection="1">
      <alignment horizontal="center" vertical="center" wrapText="1"/>
    </xf>
    <xf numFmtId="0" fontId="40" fillId="0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34" fillId="0" borderId="25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8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  <colors>
    <mruColors>
      <color rgb="FFB4B4B4"/>
      <color rgb="FFFFC800"/>
      <color rgb="FFFF66CC"/>
      <color rgb="FFFFCC00"/>
      <color rgb="FFFFFF00"/>
      <color rgb="FFB2B2B2"/>
      <color rgb="FFFF66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3" Type="http://schemas.openxmlformats.org/officeDocument/2006/relationships/image" Target="../media/image2.emf"/><Relationship Id="rId7" Type="http://schemas.openxmlformats.org/officeDocument/2006/relationships/image" Target="../media/image14.emf"/><Relationship Id="rId2" Type="http://schemas.openxmlformats.org/officeDocument/2006/relationships/image" Target="../media/image1.emf"/><Relationship Id="rId1" Type="http://schemas.openxmlformats.org/officeDocument/2006/relationships/image" Target="../media/image13.emf"/><Relationship Id="rId6" Type="http://schemas.openxmlformats.org/officeDocument/2006/relationships/image" Target="../media/image11.emf"/><Relationship Id="rId5" Type="http://schemas.openxmlformats.org/officeDocument/2006/relationships/image" Target="../media/image12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16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6.emf"/><Relationship Id="rId3" Type="http://schemas.openxmlformats.org/officeDocument/2006/relationships/image" Target="../media/image19.emf"/><Relationship Id="rId7" Type="http://schemas.openxmlformats.org/officeDocument/2006/relationships/image" Target="../media/image1.emf"/><Relationship Id="rId12" Type="http://schemas.openxmlformats.org/officeDocument/2006/relationships/image" Target="../media/image25.emf"/><Relationship Id="rId2" Type="http://schemas.openxmlformats.org/officeDocument/2006/relationships/image" Target="../media/image20.emf"/><Relationship Id="rId1" Type="http://schemas.openxmlformats.org/officeDocument/2006/relationships/image" Target="../media/image6.emf"/><Relationship Id="rId6" Type="http://schemas.openxmlformats.org/officeDocument/2006/relationships/image" Target="../media/image22.emf"/><Relationship Id="rId11" Type="http://schemas.openxmlformats.org/officeDocument/2006/relationships/image" Target="../media/image17.emf"/><Relationship Id="rId5" Type="http://schemas.openxmlformats.org/officeDocument/2006/relationships/image" Target="../media/image21.emf"/><Relationship Id="rId15" Type="http://schemas.openxmlformats.org/officeDocument/2006/relationships/image" Target="../media/image28.emf"/><Relationship Id="rId10" Type="http://schemas.openxmlformats.org/officeDocument/2006/relationships/image" Target="../media/image4.emf"/><Relationship Id="rId4" Type="http://schemas.openxmlformats.org/officeDocument/2006/relationships/image" Target="../media/image18.emf"/><Relationship Id="rId9" Type="http://schemas.openxmlformats.org/officeDocument/2006/relationships/image" Target="../media/image24.emf"/><Relationship Id="rId14" Type="http://schemas.openxmlformats.org/officeDocument/2006/relationships/image" Target="../media/image2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409576</xdr:colOff>
      <xdr:row>2</xdr:row>
      <xdr:rowOff>342900</xdr:rowOff>
    </xdr:from>
    <xdr:to>
      <xdr:col>4</xdr:col>
      <xdr:colOff>485776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781051" y="723900"/>
          <a:ext cx="3533775" cy="3905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File name must remain "Payroll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Checklist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.xlsm"</a:t>
          </a:r>
          <a:endParaRPr lang="en-U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VERSION 05.10.2017</a:t>
          </a:r>
          <a:endParaRPr lang="en-US" sz="1200"/>
        </a:p>
      </xdr:txBody>
    </xdr:sp>
    <xdr:clientData/>
  </xdr:twoCellAnchor>
  <xdr:twoCellAnchor>
    <xdr:from>
      <xdr:col>3</xdr:col>
      <xdr:colOff>9526</xdr:colOff>
      <xdr:row>3</xdr:row>
      <xdr:rowOff>5291</xdr:rowOff>
    </xdr:from>
    <xdr:to>
      <xdr:col>4</xdr:col>
      <xdr:colOff>687917</xdr:colOff>
      <xdr:row>4</xdr:row>
      <xdr:rowOff>190500</xdr:rowOff>
    </xdr:to>
    <xdr:sp macro="" textlink="">
      <xdr:nvSpPr>
        <xdr:cNvPr id="3" name="TextBox 2"/>
        <xdr:cNvSpPr txBox="1"/>
      </xdr:nvSpPr>
      <xdr:spPr>
        <a:xfrm>
          <a:off x="381001" y="729191"/>
          <a:ext cx="4135966" cy="461434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</a:rPr>
            <a:t>File name must remain "Payroll</a:t>
          </a:r>
          <a:r>
            <a:rPr lang="en-US" sz="1200" b="1" baseline="0">
              <a:solidFill>
                <a:schemeClr val="bg1"/>
              </a:solidFill>
            </a:rPr>
            <a:t>Checklists</a:t>
          </a:r>
          <a:r>
            <a:rPr lang="en-US" sz="1200" b="1">
              <a:solidFill>
                <a:schemeClr val="bg1"/>
              </a:solidFill>
            </a:rPr>
            <a:t>.xlsm"</a:t>
          </a:r>
          <a:endParaRPr lang="en-US" sz="1200" b="0">
            <a:solidFill>
              <a:schemeClr val="bg1"/>
            </a:solidFill>
          </a:endParaRPr>
        </a:p>
        <a:p>
          <a:pPr algn="ctr"/>
          <a:r>
            <a:rPr lang="en-US" sz="1100">
              <a:solidFill>
                <a:schemeClr val="bg1"/>
              </a:solidFill>
            </a:rPr>
            <a:t>VERSION 09.14.2017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2</xdr:row>
          <xdr:rowOff>314325</xdr:rowOff>
        </xdr:from>
        <xdr:to>
          <xdr:col>13</xdr:col>
          <xdr:colOff>57150</xdr:colOff>
          <xdr:row>4</xdr:row>
          <xdr:rowOff>266700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Clear 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9525</xdr:rowOff>
        </xdr:from>
        <xdr:to>
          <xdr:col>5</xdr:col>
          <xdr:colOff>9525</xdr:colOff>
          <xdr:row>32</xdr:row>
          <xdr:rowOff>0</xdr:rowOff>
        </xdr:to>
        <xdr:sp macro="" textlink="">
          <xdr:nvSpPr>
            <xdr:cNvPr id="17462" name="ComboDatabaseSelect" hidden="1">
              <a:extLst>
                <a:ext uri="{63B3BB69-23CF-44E3-9099-C40C66FF867C}">
                  <a14:compatExt spid="_x0000_s17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9525</xdr:rowOff>
        </xdr:from>
        <xdr:to>
          <xdr:col>5</xdr:col>
          <xdr:colOff>9525</xdr:colOff>
          <xdr:row>34</xdr:row>
          <xdr:rowOff>0</xdr:rowOff>
        </xdr:to>
        <xdr:sp macro="" textlink="">
          <xdr:nvSpPr>
            <xdr:cNvPr id="17463" name="ComboService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9525</xdr:rowOff>
        </xdr:from>
        <xdr:to>
          <xdr:col>5</xdr:col>
          <xdr:colOff>9525</xdr:colOff>
          <xdr:row>39</xdr:row>
          <xdr:rowOff>0</xdr:rowOff>
        </xdr:to>
        <xdr:sp macro="" textlink="">
          <xdr:nvSpPr>
            <xdr:cNvPr id="17464" name="ComboVestingServ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9525</xdr:rowOff>
        </xdr:from>
        <xdr:to>
          <xdr:col>5</xdr:col>
          <xdr:colOff>9525</xdr:colOff>
          <xdr:row>41</xdr:row>
          <xdr:rowOff>0</xdr:rowOff>
        </xdr:to>
        <xdr:sp macro="" textlink="">
          <xdr:nvSpPr>
            <xdr:cNvPr id="17465" name="ComboVestingUpt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9525</xdr:rowOff>
        </xdr:from>
        <xdr:to>
          <xdr:col>5</xdr:col>
          <xdr:colOff>9525</xdr:colOff>
          <xdr:row>45</xdr:row>
          <xdr:rowOff>0</xdr:rowOff>
        </xdr:to>
        <xdr:sp macro="" textlink="">
          <xdr:nvSpPr>
            <xdr:cNvPr id="17466" name="ComboOE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9525</xdr:rowOff>
        </xdr:from>
        <xdr:to>
          <xdr:col>5</xdr:col>
          <xdr:colOff>9525</xdr:colOff>
          <xdr:row>43</xdr:row>
          <xdr:rowOff>0</xdr:rowOff>
        </xdr:to>
        <xdr:sp macro="" textlink="">
          <xdr:nvSpPr>
            <xdr:cNvPr id="17467" name="ComboElig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9525</xdr:rowOff>
        </xdr:from>
        <xdr:to>
          <xdr:col>5</xdr:col>
          <xdr:colOff>9525</xdr:colOff>
          <xdr:row>47</xdr:row>
          <xdr:rowOff>0</xdr:rowOff>
        </xdr:to>
        <xdr:sp macro="" textlink="">
          <xdr:nvSpPr>
            <xdr:cNvPr id="17468" name="ComboManAcct" hidden="1">
              <a:extLst>
                <a:ext uri="{63B3BB69-23CF-44E3-9099-C40C66FF867C}">
                  <a14:compatExt spid="_x0000_s17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9525</xdr:rowOff>
        </xdr:from>
        <xdr:to>
          <xdr:col>5</xdr:col>
          <xdr:colOff>9525</xdr:colOff>
          <xdr:row>37</xdr:row>
          <xdr:rowOff>0</xdr:rowOff>
        </xdr:to>
        <xdr:sp macro="" textlink="">
          <xdr:nvSpPr>
            <xdr:cNvPr id="17469" name="ComboNextGen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48</xdr:row>
          <xdr:rowOff>9525</xdr:rowOff>
        </xdr:from>
        <xdr:to>
          <xdr:col>5</xdr:col>
          <xdr:colOff>9525</xdr:colOff>
          <xdr:row>49</xdr:row>
          <xdr:rowOff>0</xdr:rowOff>
        </xdr:to>
        <xdr:sp macro="" textlink="">
          <xdr:nvSpPr>
            <xdr:cNvPr id="17470" name="ComboMatchCalc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9525</xdr:rowOff>
        </xdr:from>
        <xdr:to>
          <xdr:col>5</xdr:col>
          <xdr:colOff>9525</xdr:colOff>
          <xdr:row>51</xdr:row>
          <xdr:rowOff>0</xdr:rowOff>
        </xdr:to>
        <xdr:sp macro="" textlink="">
          <xdr:nvSpPr>
            <xdr:cNvPr id="17471" name="ComboCompliance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9525</xdr:rowOff>
        </xdr:from>
        <xdr:to>
          <xdr:col>5</xdr:col>
          <xdr:colOff>9525</xdr:colOff>
          <xdr:row>53</xdr:row>
          <xdr:rowOff>0</xdr:rowOff>
        </xdr:to>
        <xdr:sp macro="" textlink="">
          <xdr:nvSpPr>
            <xdr:cNvPr id="17472" name="ComboLoans1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53</xdr:row>
          <xdr:rowOff>9525</xdr:rowOff>
        </xdr:from>
        <xdr:to>
          <xdr:col>5</xdr:col>
          <xdr:colOff>9525</xdr:colOff>
          <xdr:row>54</xdr:row>
          <xdr:rowOff>0</xdr:rowOff>
        </xdr:to>
        <xdr:sp macro="" textlink="">
          <xdr:nvSpPr>
            <xdr:cNvPr id="17473" name="ComboLoans2" hidden="1">
              <a:extLst>
                <a:ext uri="{63B3BB69-23CF-44E3-9099-C40C66FF867C}">
                  <a14:compatExt spid="_x0000_s17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55</xdr:row>
          <xdr:rowOff>9525</xdr:rowOff>
        </xdr:from>
        <xdr:to>
          <xdr:col>5</xdr:col>
          <xdr:colOff>9525</xdr:colOff>
          <xdr:row>56</xdr:row>
          <xdr:rowOff>0</xdr:rowOff>
        </xdr:to>
        <xdr:sp macro="" textlink="">
          <xdr:nvSpPr>
            <xdr:cNvPr id="17474" name="ComboExcluded1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56</xdr:row>
          <xdr:rowOff>9525</xdr:rowOff>
        </xdr:from>
        <xdr:to>
          <xdr:col>5</xdr:col>
          <xdr:colOff>9525</xdr:colOff>
          <xdr:row>57</xdr:row>
          <xdr:rowOff>0</xdr:rowOff>
        </xdr:to>
        <xdr:sp macro="" textlink="">
          <xdr:nvSpPr>
            <xdr:cNvPr id="17475" name="ComboExcluded2" hidden="1">
              <a:extLst>
                <a:ext uri="{63B3BB69-23CF-44E3-9099-C40C66FF867C}">
                  <a14:compatExt spid="_x0000_s17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59</xdr:row>
          <xdr:rowOff>9525</xdr:rowOff>
        </xdr:from>
        <xdr:to>
          <xdr:col>5</xdr:col>
          <xdr:colOff>9525</xdr:colOff>
          <xdr:row>60</xdr:row>
          <xdr:rowOff>0</xdr:rowOff>
        </xdr:to>
        <xdr:sp macro="" textlink="">
          <xdr:nvSpPr>
            <xdr:cNvPr id="17476" name="ComboPlanCompExc" hidden="1">
              <a:extLst>
                <a:ext uri="{63B3BB69-23CF-44E3-9099-C40C66FF867C}">
                  <a14:compatExt spid="_x0000_s17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62</xdr:row>
          <xdr:rowOff>9525</xdr:rowOff>
        </xdr:from>
        <xdr:to>
          <xdr:col>5</xdr:col>
          <xdr:colOff>9525</xdr:colOff>
          <xdr:row>63</xdr:row>
          <xdr:rowOff>0</xdr:rowOff>
        </xdr:to>
        <xdr:sp macro="" textlink="">
          <xdr:nvSpPr>
            <xdr:cNvPr id="17477" name="ComboYTD1" hidden="1">
              <a:extLst>
                <a:ext uri="{63B3BB69-23CF-44E3-9099-C40C66FF867C}">
                  <a14:compatExt spid="_x0000_s17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63</xdr:row>
          <xdr:rowOff>9525</xdr:rowOff>
        </xdr:from>
        <xdr:to>
          <xdr:col>5</xdr:col>
          <xdr:colOff>9525</xdr:colOff>
          <xdr:row>64</xdr:row>
          <xdr:rowOff>0</xdr:rowOff>
        </xdr:to>
        <xdr:sp macro="" textlink="">
          <xdr:nvSpPr>
            <xdr:cNvPr id="17478" name="ComboYTD2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66</xdr:row>
          <xdr:rowOff>9525</xdr:rowOff>
        </xdr:from>
        <xdr:to>
          <xdr:col>5</xdr:col>
          <xdr:colOff>9525</xdr:colOff>
          <xdr:row>67</xdr:row>
          <xdr:rowOff>0</xdr:rowOff>
        </xdr:to>
        <xdr:sp macro="" textlink="">
          <xdr:nvSpPr>
            <xdr:cNvPr id="17479" name="ComboDivisions1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67</xdr:row>
          <xdr:rowOff>9525</xdr:rowOff>
        </xdr:from>
        <xdr:to>
          <xdr:col>5</xdr:col>
          <xdr:colOff>9525</xdr:colOff>
          <xdr:row>68</xdr:row>
          <xdr:rowOff>0</xdr:rowOff>
        </xdr:to>
        <xdr:sp macro="" textlink="">
          <xdr:nvSpPr>
            <xdr:cNvPr id="17480" name="ComboDivisions2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69</xdr:row>
          <xdr:rowOff>9525</xdr:rowOff>
        </xdr:from>
        <xdr:to>
          <xdr:col>5</xdr:col>
          <xdr:colOff>9525</xdr:colOff>
          <xdr:row>70</xdr:row>
          <xdr:rowOff>0</xdr:rowOff>
        </xdr:to>
        <xdr:sp macro="" textlink="">
          <xdr:nvSpPr>
            <xdr:cNvPr id="17481" name="ComboDivisions3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71</xdr:row>
          <xdr:rowOff>9525</xdr:rowOff>
        </xdr:from>
        <xdr:to>
          <xdr:col>5</xdr:col>
          <xdr:colOff>9525</xdr:colOff>
          <xdr:row>72</xdr:row>
          <xdr:rowOff>0</xdr:rowOff>
        </xdr:to>
        <xdr:sp macro="" textlink="">
          <xdr:nvSpPr>
            <xdr:cNvPr id="17482" name="ComboDivisions4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9525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17487" name="ComboVend" hidden="1">
              <a:extLst>
                <a:ext uri="{63B3BB69-23CF-44E3-9099-C40C66FF867C}">
                  <a14:compatExt spid="_x0000_s17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10</xdr:row>
          <xdr:rowOff>9525</xdr:rowOff>
        </xdr:from>
        <xdr:to>
          <xdr:col>6</xdr:col>
          <xdr:colOff>9525</xdr:colOff>
          <xdr:row>11</xdr:row>
          <xdr:rowOff>0</xdr:rowOff>
        </xdr:to>
        <xdr:sp macro="" textlink="">
          <xdr:nvSpPr>
            <xdr:cNvPr id="17491" name="ComboVendProd1" hidden="1">
              <a:extLst>
                <a:ext uri="{63B3BB69-23CF-44E3-9099-C40C66FF867C}">
                  <a14:compatExt spid="_x0000_s17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12</xdr:row>
          <xdr:rowOff>9525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17493" name="ComboVendProd2" hidden="1">
              <a:extLst>
                <a:ext uri="{63B3BB69-23CF-44E3-9099-C40C66FF867C}">
                  <a14:compatExt spid="_x0000_s17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13</xdr:row>
          <xdr:rowOff>9525</xdr:rowOff>
        </xdr:from>
        <xdr:to>
          <xdr:col>6</xdr:col>
          <xdr:colOff>9525</xdr:colOff>
          <xdr:row>14</xdr:row>
          <xdr:rowOff>0</xdr:rowOff>
        </xdr:to>
        <xdr:sp macro="" textlink="">
          <xdr:nvSpPr>
            <xdr:cNvPr id="17494" name="ComboVendProd3" hidden="1">
              <a:extLst>
                <a:ext uri="{63B3BB69-23CF-44E3-9099-C40C66FF867C}">
                  <a14:compatExt spid="_x0000_s17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15</xdr:row>
          <xdr:rowOff>9525</xdr:rowOff>
        </xdr:from>
        <xdr:to>
          <xdr:col>6</xdr:col>
          <xdr:colOff>9525</xdr:colOff>
          <xdr:row>16</xdr:row>
          <xdr:rowOff>0</xdr:rowOff>
        </xdr:to>
        <xdr:sp macro="" textlink="">
          <xdr:nvSpPr>
            <xdr:cNvPr id="17497" name="Combo360" hidden="1">
              <a:extLst>
                <a:ext uri="{63B3BB69-23CF-44E3-9099-C40C66FF867C}">
                  <a14:compatExt spid="_x0000_s17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11</xdr:row>
          <xdr:rowOff>9525</xdr:rowOff>
        </xdr:from>
        <xdr:to>
          <xdr:col>6</xdr:col>
          <xdr:colOff>9525</xdr:colOff>
          <xdr:row>12</xdr:row>
          <xdr:rowOff>0</xdr:rowOff>
        </xdr:to>
        <xdr:sp macro="" textlink="">
          <xdr:nvSpPr>
            <xdr:cNvPr id="17498" name="ComboReq" hidden="1">
              <a:extLst>
                <a:ext uri="{63B3BB69-23CF-44E3-9099-C40C66FF867C}">
                  <a14:compatExt spid="_x0000_s17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74</xdr:row>
          <xdr:rowOff>9525</xdr:rowOff>
        </xdr:from>
        <xdr:to>
          <xdr:col>5</xdr:col>
          <xdr:colOff>9525</xdr:colOff>
          <xdr:row>75</xdr:row>
          <xdr:rowOff>0</xdr:rowOff>
        </xdr:to>
        <xdr:sp macro="" textlink="">
          <xdr:nvSpPr>
            <xdr:cNvPr id="17500" name="ComboAlloc" hidden="1">
              <a:extLst>
                <a:ext uri="{63B3BB69-23CF-44E3-9099-C40C66FF867C}">
                  <a14:compatExt spid="_x0000_s17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409576</xdr:colOff>
      <xdr:row>2</xdr:row>
      <xdr:rowOff>342900</xdr:rowOff>
    </xdr:from>
    <xdr:to>
      <xdr:col>4</xdr:col>
      <xdr:colOff>485776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781051" y="723900"/>
          <a:ext cx="3533775" cy="3905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File name must remain "Payroll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Checklist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.xlsm"</a:t>
          </a:r>
          <a:endParaRPr lang="en-U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VERSION 05.10.2017</a:t>
          </a:r>
          <a:endParaRPr lang="en-US" sz="1200"/>
        </a:p>
      </xdr:txBody>
    </xdr:sp>
    <xdr:clientData/>
  </xdr:twoCellAnchor>
  <xdr:twoCellAnchor>
    <xdr:from>
      <xdr:col>3</xdr:col>
      <xdr:colOff>9526</xdr:colOff>
      <xdr:row>3</xdr:row>
      <xdr:rowOff>5291</xdr:rowOff>
    </xdr:from>
    <xdr:to>
      <xdr:col>4</xdr:col>
      <xdr:colOff>687917</xdr:colOff>
      <xdr:row>4</xdr:row>
      <xdr:rowOff>190500</xdr:rowOff>
    </xdr:to>
    <xdr:sp macro="" textlink="">
      <xdr:nvSpPr>
        <xdr:cNvPr id="3" name="TextBox 2"/>
        <xdr:cNvSpPr txBox="1"/>
      </xdr:nvSpPr>
      <xdr:spPr>
        <a:xfrm>
          <a:off x="381001" y="729191"/>
          <a:ext cx="4135966" cy="461434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</a:rPr>
            <a:t>File name must remain "Payroll</a:t>
          </a:r>
          <a:r>
            <a:rPr lang="en-US" sz="1200" b="1" baseline="0">
              <a:solidFill>
                <a:schemeClr val="bg1"/>
              </a:solidFill>
            </a:rPr>
            <a:t>Checklists</a:t>
          </a:r>
          <a:r>
            <a:rPr lang="en-US" sz="1200" b="1">
              <a:solidFill>
                <a:schemeClr val="bg1"/>
              </a:solidFill>
            </a:rPr>
            <a:t>.xlsm"</a:t>
          </a:r>
          <a:endParaRPr lang="en-US" sz="1200" b="0">
            <a:solidFill>
              <a:schemeClr val="bg1"/>
            </a:solidFill>
          </a:endParaRPr>
        </a:p>
        <a:p>
          <a:pPr algn="ctr"/>
          <a:r>
            <a:rPr lang="en-US" sz="1100">
              <a:solidFill>
                <a:schemeClr val="bg1"/>
              </a:solidFill>
            </a:rPr>
            <a:t>VERSION 09.014.2017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2</xdr:row>
          <xdr:rowOff>314325</xdr:rowOff>
        </xdr:from>
        <xdr:to>
          <xdr:col>13</xdr:col>
          <xdr:colOff>57150</xdr:colOff>
          <xdr:row>4</xdr:row>
          <xdr:rowOff>266700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Clear 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18</xdr:row>
          <xdr:rowOff>9525</xdr:rowOff>
        </xdr:from>
        <xdr:to>
          <xdr:col>6</xdr:col>
          <xdr:colOff>9525</xdr:colOff>
          <xdr:row>19</xdr:row>
          <xdr:rowOff>0</xdr:rowOff>
        </xdr:to>
        <xdr:sp macro="" textlink="">
          <xdr:nvSpPr>
            <xdr:cNvPr id="15402" name="ComboServerChoice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17</xdr:row>
          <xdr:rowOff>9525</xdr:rowOff>
        </xdr:from>
        <xdr:to>
          <xdr:col>6</xdr:col>
          <xdr:colOff>9525</xdr:colOff>
          <xdr:row>18</xdr:row>
          <xdr:rowOff>0</xdr:rowOff>
        </xdr:to>
        <xdr:sp macro="" textlink="">
          <xdr:nvSpPr>
            <xdr:cNvPr id="15403" name="ComboDirection1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9525</xdr:rowOff>
        </xdr:from>
        <xdr:to>
          <xdr:col>6</xdr:col>
          <xdr:colOff>9525</xdr:colOff>
          <xdr:row>26</xdr:row>
          <xdr:rowOff>0</xdr:rowOff>
        </xdr:to>
        <xdr:sp macro="" textlink="">
          <xdr:nvSpPr>
            <xdr:cNvPr id="15410" name="ComboContInclud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9525</xdr:rowOff>
        </xdr:from>
        <xdr:to>
          <xdr:col>5</xdr:col>
          <xdr:colOff>9525</xdr:colOff>
          <xdr:row>33</xdr:row>
          <xdr:rowOff>0</xdr:rowOff>
        </xdr:to>
        <xdr:sp macro="" textlink="">
          <xdr:nvSpPr>
            <xdr:cNvPr id="15414" name="ComboDatabaseSelect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9525</xdr:rowOff>
        </xdr:from>
        <xdr:to>
          <xdr:col>5</xdr:col>
          <xdr:colOff>9525</xdr:colOff>
          <xdr:row>35</xdr:row>
          <xdr:rowOff>0</xdr:rowOff>
        </xdr:to>
        <xdr:sp macro="" textlink="">
          <xdr:nvSpPr>
            <xdr:cNvPr id="15415" name="ComboService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9525</xdr:rowOff>
        </xdr:from>
        <xdr:to>
          <xdr:col>5</xdr:col>
          <xdr:colOff>9525</xdr:colOff>
          <xdr:row>40</xdr:row>
          <xdr:rowOff>0</xdr:rowOff>
        </xdr:to>
        <xdr:sp macro="" textlink="">
          <xdr:nvSpPr>
            <xdr:cNvPr id="15416" name="ComboVestingServ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41</xdr:row>
          <xdr:rowOff>9525</xdr:rowOff>
        </xdr:from>
        <xdr:to>
          <xdr:col>5</xdr:col>
          <xdr:colOff>9525</xdr:colOff>
          <xdr:row>42</xdr:row>
          <xdr:rowOff>0</xdr:rowOff>
        </xdr:to>
        <xdr:sp macro="" textlink="">
          <xdr:nvSpPr>
            <xdr:cNvPr id="15417" name="ComboVestingUpt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9525</xdr:rowOff>
        </xdr:from>
        <xdr:to>
          <xdr:col>5</xdr:col>
          <xdr:colOff>9525</xdr:colOff>
          <xdr:row>46</xdr:row>
          <xdr:rowOff>0</xdr:rowOff>
        </xdr:to>
        <xdr:sp macro="" textlink="">
          <xdr:nvSpPr>
            <xdr:cNvPr id="15418" name="ComboOE" hidden="1">
              <a:extLst>
                <a:ext uri="{63B3BB69-23CF-44E3-9099-C40C66FF867C}">
                  <a14:compatExt spid="_x0000_s15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9525</xdr:rowOff>
        </xdr:from>
        <xdr:to>
          <xdr:col>5</xdr:col>
          <xdr:colOff>9525</xdr:colOff>
          <xdr:row>48</xdr:row>
          <xdr:rowOff>0</xdr:rowOff>
        </xdr:to>
        <xdr:sp macro="" textlink="">
          <xdr:nvSpPr>
            <xdr:cNvPr id="15420" name="ComboManAcct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9525</xdr:rowOff>
        </xdr:from>
        <xdr:to>
          <xdr:col>5</xdr:col>
          <xdr:colOff>9525</xdr:colOff>
          <xdr:row>38</xdr:row>
          <xdr:rowOff>0</xdr:rowOff>
        </xdr:to>
        <xdr:sp macro="" textlink="">
          <xdr:nvSpPr>
            <xdr:cNvPr id="15421" name="ComboNextGen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9525</xdr:rowOff>
        </xdr:from>
        <xdr:to>
          <xdr:col>5</xdr:col>
          <xdr:colOff>9525</xdr:colOff>
          <xdr:row>50</xdr:row>
          <xdr:rowOff>0</xdr:rowOff>
        </xdr:to>
        <xdr:sp macro="" textlink="">
          <xdr:nvSpPr>
            <xdr:cNvPr id="15422" name="ComboMatchCalc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9525</xdr:rowOff>
        </xdr:from>
        <xdr:to>
          <xdr:col>5</xdr:col>
          <xdr:colOff>9525</xdr:colOff>
          <xdr:row>52</xdr:row>
          <xdr:rowOff>0</xdr:rowOff>
        </xdr:to>
        <xdr:sp macro="" textlink="">
          <xdr:nvSpPr>
            <xdr:cNvPr id="15423" name="ComboCompliance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56</xdr:row>
          <xdr:rowOff>9525</xdr:rowOff>
        </xdr:from>
        <xdr:to>
          <xdr:col>5</xdr:col>
          <xdr:colOff>9525</xdr:colOff>
          <xdr:row>57</xdr:row>
          <xdr:rowOff>0</xdr:rowOff>
        </xdr:to>
        <xdr:sp macro="" textlink="">
          <xdr:nvSpPr>
            <xdr:cNvPr id="15426" name="ComboExcluded1" hidden="1">
              <a:extLst>
                <a:ext uri="{63B3BB69-23CF-44E3-9099-C40C66FF867C}">
                  <a14:compatExt spid="_x0000_s15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60</xdr:row>
          <xdr:rowOff>9525</xdr:rowOff>
        </xdr:from>
        <xdr:to>
          <xdr:col>5</xdr:col>
          <xdr:colOff>9525</xdr:colOff>
          <xdr:row>62</xdr:row>
          <xdr:rowOff>0</xdr:rowOff>
        </xdr:to>
        <xdr:sp macro="" textlink="">
          <xdr:nvSpPr>
            <xdr:cNvPr id="15428" name="ComboPlanCompExc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63</xdr:row>
          <xdr:rowOff>9525</xdr:rowOff>
        </xdr:from>
        <xdr:to>
          <xdr:col>5</xdr:col>
          <xdr:colOff>9525</xdr:colOff>
          <xdr:row>66</xdr:row>
          <xdr:rowOff>0</xdr:rowOff>
        </xdr:to>
        <xdr:sp macro="" textlink="">
          <xdr:nvSpPr>
            <xdr:cNvPr id="15429" name="ComboYTD1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64</xdr:row>
          <xdr:rowOff>0</xdr:rowOff>
        </xdr:from>
        <xdr:to>
          <xdr:col>5</xdr:col>
          <xdr:colOff>0</xdr:colOff>
          <xdr:row>64</xdr:row>
          <xdr:rowOff>0</xdr:rowOff>
        </xdr:to>
        <xdr:sp macro="" textlink="">
          <xdr:nvSpPr>
            <xdr:cNvPr id="15430" name="ComboYTD2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67</xdr:row>
          <xdr:rowOff>9525</xdr:rowOff>
        </xdr:from>
        <xdr:to>
          <xdr:col>5</xdr:col>
          <xdr:colOff>9525</xdr:colOff>
          <xdr:row>68</xdr:row>
          <xdr:rowOff>0</xdr:rowOff>
        </xdr:to>
        <xdr:sp macro="" textlink="">
          <xdr:nvSpPr>
            <xdr:cNvPr id="15431" name="ComboDivisions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9525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15435" name="ComboPrequal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9525</xdr:rowOff>
        </xdr:from>
        <xdr:to>
          <xdr:col>5</xdr:col>
          <xdr:colOff>9525</xdr:colOff>
          <xdr:row>44</xdr:row>
          <xdr:rowOff>0</xdr:rowOff>
        </xdr:to>
        <xdr:sp macro="" textlink="">
          <xdr:nvSpPr>
            <xdr:cNvPr id="15443" name="ComboElig" hidden="1">
              <a:extLst>
                <a:ext uri="{63B3BB69-23CF-44E3-9099-C40C66FF867C}">
                  <a14:compatExt spid="_x0000_s15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57</xdr:row>
          <xdr:rowOff>9525</xdr:rowOff>
        </xdr:from>
        <xdr:to>
          <xdr:col>5</xdr:col>
          <xdr:colOff>9525</xdr:colOff>
          <xdr:row>58</xdr:row>
          <xdr:rowOff>0</xdr:rowOff>
        </xdr:to>
        <xdr:sp macro="" textlink="">
          <xdr:nvSpPr>
            <xdr:cNvPr id="15444" name="ComboExcluded2" hidden="1">
              <a:extLst>
                <a:ext uri="{63B3BB69-23CF-44E3-9099-C40C66FF867C}">
                  <a14:compatExt spid="_x0000_s15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75</xdr:row>
          <xdr:rowOff>9525</xdr:rowOff>
        </xdr:from>
        <xdr:to>
          <xdr:col>5</xdr:col>
          <xdr:colOff>9525</xdr:colOff>
          <xdr:row>76</xdr:row>
          <xdr:rowOff>0</xdr:rowOff>
        </xdr:to>
        <xdr:sp macro="" textlink="">
          <xdr:nvSpPr>
            <xdr:cNvPr id="15445" name="ComboAlloc" hidden="1">
              <a:extLst>
                <a:ext uri="{63B3BB69-23CF-44E3-9099-C40C66FF867C}">
                  <a14:compatExt spid="_x0000_s15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27</xdr:row>
          <xdr:rowOff>57150</xdr:rowOff>
        </xdr:from>
        <xdr:to>
          <xdr:col>4</xdr:col>
          <xdr:colOff>1304925</xdr:colOff>
          <xdr:row>27</xdr:row>
          <xdr:rowOff>276225</xdr:rowOff>
        </xdr:to>
        <xdr:sp macro="" textlink="">
          <xdr:nvSpPr>
            <xdr:cNvPr id="15449" name="CheckBoxDeferral" hidden="1">
              <a:extLst>
                <a:ext uri="{63B3BB69-23CF-44E3-9099-C40C66FF867C}">
                  <a14:compatExt spid="_x0000_s15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28</xdr:row>
          <xdr:rowOff>28575</xdr:rowOff>
        </xdr:from>
        <xdr:to>
          <xdr:col>4</xdr:col>
          <xdr:colOff>1019175</xdr:colOff>
          <xdr:row>28</xdr:row>
          <xdr:rowOff>247650</xdr:rowOff>
        </xdr:to>
        <xdr:sp macro="" textlink="">
          <xdr:nvSpPr>
            <xdr:cNvPr id="15450" name="CheckBoxLoan" hidden="1">
              <a:extLst>
                <a:ext uri="{63B3BB69-23CF-44E3-9099-C40C66FF867C}">
                  <a14:compatExt spid="_x0000_s15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942975</xdr:colOff>
          <xdr:row>28</xdr:row>
          <xdr:rowOff>28575</xdr:rowOff>
        </xdr:from>
        <xdr:to>
          <xdr:col>5</xdr:col>
          <xdr:colOff>276225</xdr:colOff>
          <xdr:row>28</xdr:row>
          <xdr:rowOff>247650</xdr:rowOff>
        </xdr:to>
        <xdr:sp macro="" textlink="">
          <xdr:nvSpPr>
            <xdr:cNvPr id="15452" name="CheckBoxNewElig" hidden="1">
              <a:extLst>
                <a:ext uri="{63B3BB69-23CF-44E3-9099-C40C66FF867C}">
                  <a14:compatExt spid="_x0000_s15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53</xdr:row>
          <xdr:rowOff>9525</xdr:rowOff>
        </xdr:from>
        <xdr:to>
          <xdr:col>5</xdr:col>
          <xdr:colOff>9525</xdr:colOff>
          <xdr:row>54</xdr:row>
          <xdr:rowOff>0</xdr:rowOff>
        </xdr:to>
        <xdr:sp macro="" textlink="">
          <xdr:nvSpPr>
            <xdr:cNvPr id="15457" name="ComboLoans1" hidden="1">
              <a:extLst>
                <a:ext uri="{63B3BB69-23CF-44E3-9099-C40C66FF867C}">
                  <a14:compatExt spid="_x0000_s15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54</xdr:row>
          <xdr:rowOff>9525</xdr:rowOff>
        </xdr:from>
        <xdr:to>
          <xdr:col>5</xdr:col>
          <xdr:colOff>9525</xdr:colOff>
          <xdr:row>55</xdr:row>
          <xdr:rowOff>0</xdr:rowOff>
        </xdr:to>
        <xdr:sp macro="" textlink="">
          <xdr:nvSpPr>
            <xdr:cNvPr id="15459" name="ComboLoans2" hidden="1">
              <a:extLst>
                <a:ext uri="{63B3BB69-23CF-44E3-9099-C40C66FF867C}">
                  <a14:compatExt spid="_x0000_s15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68</xdr:row>
          <xdr:rowOff>9525</xdr:rowOff>
        </xdr:from>
        <xdr:to>
          <xdr:col>5</xdr:col>
          <xdr:colOff>9525</xdr:colOff>
          <xdr:row>70</xdr:row>
          <xdr:rowOff>0</xdr:rowOff>
        </xdr:to>
        <xdr:sp macro="" textlink="">
          <xdr:nvSpPr>
            <xdr:cNvPr id="15463" name="ComboDivisions2" hidden="1">
              <a:extLst>
                <a:ext uri="{63B3BB69-23CF-44E3-9099-C40C66FF867C}">
                  <a14:compatExt spid="_x0000_s15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70</xdr:row>
          <xdr:rowOff>9525</xdr:rowOff>
        </xdr:from>
        <xdr:to>
          <xdr:col>5</xdr:col>
          <xdr:colOff>9525</xdr:colOff>
          <xdr:row>71</xdr:row>
          <xdr:rowOff>0</xdr:rowOff>
        </xdr:to>
        <xdr:sp macro="" textlink="">
          <xdr:nvSpPr>
            <xdr:cNvPr id="15464" name="ComboDivisions3" hidden="1">
              <a:extLst>
                <a:ext uri="{63B3BB69-23CF-44E3-9099-C40C66FF867C}">
                  <a14:compatExt spid="_x0000_s15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72</xdr:row>
          <xdr:rowOff>9525</xdr:rowOff>
        </xdr:from>
        <xdr:to>
          <xdr:col>5</xdr:col>
          <xdr:colOff>9525</xdr:colOff>
          <xdr:row>73</xdr:row>
          <xdr:rowOff>0</xdr:rowOff>
        </xdr:to>
        <xdr:sp macro="" textlink="">
          <xdr:nvSpPr>
            <xdr:cNvPr id="15465" name="ComboDivisions4" hidden="1">
              <a:extLst>
                <a:ext uri="{63B3BB69-23CF-44E3-9099-C40C66FF867C}">
                  <a14:compatExt spid="_x0000_s15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1076325</xdr:colOff>
          <xdr:row>27</xdr:row>
          <xdr:rowOff>57150</xdr:rowOff>
        </xdr:from>
        <xdr:to>
          <xdr:col>5</xdr:col>
          <xdr:colOff>295275</xdr:colOff>
          <xdr:row>27</xdr:row>
          <xdr:rowOff>276225</xdr:rowOff>
        </xdr:to>
        <xdr:sp macro="" textlink="">
          <xdr:nvSpPr>
            <xdr:cNvPr id="15466" name="CheckBoxTerminate" hidden="1">
              <a:extLst>
                <a:ext uri="{63B3BB69-23CF-44E3-9099-C40C66FF867C}">
                  <a14:compatExt spid="_x0000_s15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409576</xdr:colOff>
      <xdr:row>2</xdr:row>
      <xdr:rowOff>342900</xdr:rowOff>
    </xdr:from>
    <xdr:to>
      <xdr:col>4</xdr:col>
      <xdr:colOff>485776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781051" y="723900"/>
          <a:ext cx="3533775" cy="39052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File name must remain "Payroll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Checklist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.xlsm"</a:t>
          </a:r>
          <a:endParaRPr lang="en-U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VERSION 05.10.2017</a:t>
          </a:r>
          <a:endParaRPr lang="en-US" sz="1200"/>
        </a:p>
      </xdr:txBody>
    </xdr:sp>
    <xdr:clientData/>
  </xdr:twoCellAnchor>
  <xdr:twoCellAnchor>
    <xdr:from>
      <xdr:col>3</xdr:col>
      <xdr:colOff>9526</xdr:colOff>
      <xdr:row>3</xdr:row>
      <xdr:rowOff>5291</xdr:rowOff>
    </xdr:from>
    <xdr:to>
      <xdr:col>4</xdr:col>
      <xdr:colOff>687917</xdr:colOff>
      <xdr:row>4</xdr:row>
      <xdr:rowOff>190500</xdr:rowOff>
    </xdr:to>
    <xdr:sp macro="" textlink="">
      <xdr:nvSpPr>
        <xdr:cNvPr id="3" name="TextBox 2"/>
        <xdr:cNvSpPr txBox="1"/>
      </xdr:nvSpPr>
      <xdr:spPr>
        <a:xfrm>
          <a:off x="390526" y="724958"/>
          <a:ext cx="4139141" cy="4603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</a:rPr>
            <a:t>File name must remain "Payroll</a:t>
          </a:r>
          <a:r>
            <a:rPr lang="en-US" sz="1200" b="1" baseline="0">
              <a:solidFill>
                <a:schemeClr val="bg1"/>
              </a:solidFill>
            </a:rPr>
            <a:t>Checklists</a:t>
          </a:r>
          <a:r>
            <a:rPr lang="en-US" sz="1200" b="1">
              <a:solidFill>
                <a:schemeClr val="bg1"/>
              </a:solidFill>
            </a:rPr>
            <a:t>.xlsm"</a:t>
          </a:r>
          <a:endParaRPr lang="en-US" sz="1200" b="0">
            <a:solidFill>
              <a:schemeClr val="bg1"/>
            </a:solidFill>
          </a:endParaRPr>
        </a:p>
        <a:p>
          <a:pPr algn="ctr"/>
          <a:r>
            <a:rPr lang="en-US" sz="1100">
              <a:solidFill>
                <a:schemeClr val="bg1"/>
              </a:solidFill>
            </a:rPr>
            <a:t>VERSION 09.14.2017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2</xdr:row>
          <xdr:rowOff>314325</xdr:rowOff>
        </xdr:from>
        <xdr:to>
          <xdr:col>13</xdr:col>
          <xdr:colOff>57150</xdr:colOff>
          <xdr:row>4</xdr:row>
          <xdr:rowOff>266700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Clear 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33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34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1" name="Butto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35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2" name="Button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36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3" name="Button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37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4" name="Button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38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5" name="Button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39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6" name="Button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41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7" name="Button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42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8" name="Button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43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49" name="Button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44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50" name="Button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46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51" name="Button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47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52" name="Button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48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53" name="Button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49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54" name="Button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51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55" name="Button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52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56" name="Button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53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2495550</xdr:colOff>
          <xdr:row>104</xdr:row>
          <xdr:rowOff>0</xdr:rowOff>
        </xdr:from>
        <xdr:to>
          <xdr:col>3</xdr:col>
          <xdr:colOff>3457575</xdr:colOff>
          <xdr:row>104</xdr:row>
          <xdr:rowOff>0</xdr:rowOff>
        </xdr:to>
        <xdr:sp macro="" textlink="">
          <xdr:nvSpPr>
            <xdr:cNvPr id="14357" name="Button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54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58" name="Button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56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59" name="Button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57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0" name="Button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58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1" name="Button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59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2" name="Button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3" name="Button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4" name="Button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5" name="Button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6" name="Button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7" name="Button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8" name="Button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69" name="Button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70" name="Button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71" name="Button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69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72" name="Button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70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104</xdr:row>
          <xdr:rowOff>0</xdr:rowOff>
        </xdr:from>
        <xdr:to>
          <xdr:col>3</xdr:col>
          <xdr:colOff>3438525</xdr:colOff>
          <xdr:row>104</xdr:row>
          <xdr:rowOff>0</xdr:rowOff>
        </xdr:to>
        <xdr:sp macro="" textlink="">
          <xdr:nvSpPr>
            <xdr:cNvPr id="14373" name="Button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Button 71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21</xdr:row>
          <xdr:rowOff>9525</xdr:rowOff>
        </xdr:from>
        <xdr:to>
          <xdr:col>6</xdr:col>
          <xdr:colOff>9525</xdr:colOff>
          <xdr:row>22</xdr:row>
          <xdr:rowOff>0</xdr:rowOff>
        </xdr:to>
        <xdr:sp macro="" textlink="">
          <xdr:nvSpPr>
            <xdr:cNvPr id="14397" name="Combo360option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9525</xdr:rowOff>
        </xdr:from>
        <xdr:to>
          <xdr:col>6</xdr:col>
          <xdr:colOff>9525</xdr:colOff>
          <xdr:row>23</xdr:row>
          <xdr:rowOff>0</xdr:rowOff>
        </xdr:to>
        <xdr:sp macro="" textlink="">
          <xdr:nvSpPr>
            <xdr:cNvPr id="14401" name="ComboRecFeeds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19</xdr:row>
          <xdr:rowOff>9525</xdr:rowOff>
        </xdr:from>
        <xdr:to>
          <xdr:col>6</xdr:col>
          <xdr:colOff>9525</xdr:colOff>
          <xdr:row>20</xdr:row>
          <xdr:rowOff>0</xdr:rowOff>
        </xdr:to>
        <xdr:sp macro="" textlink="">
          <xdr:nvSpPr>
            <xdr:cNvPr id="14416" name="ComboBackEnd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9525</xdr:rowOff>
        </xdr:from>
        <xdr:to>
          <xdr:col>12</xdr:col>
          <xdr:colOff>9525</xdr:colOff>
          <xdr:row>21</xdr:row>
          <xdr:rowOff>82550</xdr:rowOff>
        </xdr:to>
        <xdr:sp macro="" textlink="">
          <xdr:nvSpPr>
            <xdr:cNvPr id="14419" name="ComboMultiTenant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22</xdr:row>
          <xdr:rowOff>9525</xdr:rowOff>
        </xdr:from>
        <xdr:to>
          <xdr:col>12</xdr:col>
          <xdr:colOff>9525</xdr:colOff>
          <xdr:row>23</xdr:row>
          <xdr:rowOff>0</xdr:rowOff>
        </xdr:to>
        <xdr:sp macro="" textlink="">
          <xdr:nvSpPr>
            <xdr:cNvPr id="14422" name="ComboAutomatedTransfer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9525</xdr:rowOff>
        </xdr:from>
        <xdr:to>
          <xdr:col>12</xdr:col>
          <xdr:colOff>9525</xdr:colOff>
          <xdr:row>18</xdr:row>
          <xdr:rowOff>0</xdr:rowOff>
        </xdr:to>
        <xdr:sp macro="" textlink="">
          <xdr:nvSpPr>
            <xdr:cNvPr id="14428" name="ComboStandardLayout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17</xdr:row>
          <xdr:rowOff>9525</xdr:rowOff>
        </xdr:from>
        <xdr:to>
          <xdr:col>6</xdr:col>
          <xdr:colOff>9525</xdr:colOff>
          <xdr:row>18</xdr:row>
          <xdr:rowOff>0</xdr:rowOff>
        </xdr:to>
        <xdr:sp macro="" textlink="">
          <xdr:nvSpPr>
            <xdr:cNvPr id="14430" name="ComboProductType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58</xdr:row>
          <xdr:rowOff>9525</xdr:rowOff>
        </xdr:from>
        <xdr:to>
          <xdr:col>5</xdr:col>
          <xdr:colOff>9525</xdr:colOff>
          <xdr:row>59</xdr:row>
          <xdr:rowOff>0</xdr:rowOff>
        </xdr:to>
        <xdr:sp macro="" textlink="">
          <xdr:nvSpPr>
            <xdr:cNvPr id="14445" name="ComboDatabaseSelect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60</xdr:row>
          <xdr:rowOff>9525</xdr:rowOff>
        </xdr:from>
        <xdr:to>
          <xdr:col>5</xdr:col>
          <xdr:colOff>9525</xdr:colOff>
          <xdr:row>61</xdr:row>
          <xdr:rowOff>0</xdr:rowOff>
        </xdr:to>
        <xdr:sp macro="" textlink="">
          <xdr:nvSpPr>
            <xdr:cNvPr id="14448" name="ComboService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65</xdr:row>
          <xdr:rowOff>9525</xdr:rowOff>
        </xdr:from>
        <xdr:to>
          <xdr:col>5</xdr:col>
          <xdr:colOff>9525</xdr:colOff>
          <xdr:row>66</xdr:row>
          <xdr:rowOff>0</xdr:rowOff>
        </xdr:to>
        <xdr:sp macro="" textlink="">
          <xdr:nvSpPr>
            <xdr:cNvPr id="14449" name="ComboVestingServ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67</xdr:row>
          <xdr:rowOff>9525</xdr:rowOff>
        </xdr:from>
        <xdr:to>
          <xdr:col>5</xdr:col>
          <xdr:colOff>9525</xdr:colOff>
          <xdr:row>68</xdr:row>
          <xdr:rowOff>0</xdr:rowOff>
        </xdr:to>
        <xdr:sp macro="" textlink="">
          <xdr:nvSpPr>
            <xdr:cNvPr id="14451" name="ComboVestingUpt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71</xdr:row>
          <xdr:rowOff>9525</xdr:rowOff>
        </xdr:from>
        <xdr:to>
          <xdr:col>5</xdr:col>
          <xdr:colOff>9525</xdr:colOff>
          <xdr:row>72</xdr:row>
          <xdr:rowOff>0</xdr:rowOff>
        </xdr:to>
        <xdr:sp macro="" textlink="">
          <xdr:nvSpPr>
            <xdr:cNvPr id="14452" name="ComboOE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69</xdr:row>
          <xdr:rowOff>9525</xdr:rowOff>
        </xdr:from>
        <xdr:to>
          <xdr:col>5</xdr:col>
          <xdr:colOff>9525</xdr:colOff>
          <xdr:row>70</xdr:row>
          <xdr:rowOff>0</xdr:rowOff>
        </xdr:to>
        <xdr:sp macro="" textlink="">
          <xdr:nvSpPr>
            <xdr:cNvPr id="14454" name="ComboElig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73</xdr:row>
          <xdr:rowOff>9525</xdr:rowOff>
        </xdr:from>
        <xdr:to>
          <xdr:col>5</xdr:col>
          <xdr:colOff>9525</xdr:colOff>
          <xdr:row>74</xdr:row>
          <xdr:rowOff>0</xdr:rowOff>
        </xdr:to>
        <xdr:sp macro="" textlink="">
          <xdr:nvSpPr>
            <xdr:cNvPr id="14455" name="ComboManAcct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63</xdr:row>
          <xdr:rowOff>9525</xdr:rowOff>
        </xdr:from>
        <xdr:to>
          <xdr:col>5</xdr:col>
          <xdr:colOff>9525</xdr:colOff>
          <xdr:row>64</xdr:row>
          <xdr:rowOff>0</xdr:rowOff>
        </xdr:to>
        <xdr:sp macro="" textlink="">
          <xdr:nvSpPr>
            <xdr:cNvPr id="14457" name="ComboNextGen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75</xdr:row>
          <xdr:rowOff>9525</xdr:rowOff>
        </xdr:from>
        <xdr:to>
          <xdr:col>5</xdr:col>
          <xdr:colOff>9525</xdr:colOff>
          <xdr:row>76</xdr:row>
          <xdr:rowOff>0</xdr:rowOff>
        </xdr:to>
        <xdr:sp macro="" textlink="">
          <xdr:nvSpPr>
            <xdr:cNvPr id="14458" name="ComboMatchCalc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77</xdr:row>
          <xdr:rowOff>9525</xdr:rowOff>
        </xdr:from>
        <xdr:to>
          <xdr:col>5</xdr:col>
          <xdr:colOff>9525</xdr:colOff>
          <xdr:row>78</xdr:row>
          <xdr:rowOff>0</xdr:rowOff>
        </xdr:to>
        <xdr:sp macro="" textlink="">
          <xdr:nvSpPr>
            <xdr:cNvPr id="14460" name="ComboCompliance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79</xdr:row>
          <xdr:rowOff>9525</xdr:rowOff>
        </xdr:from>
        <xdr:to>
          <xdr:col>5</xdr:col>
          <xdr:colOff>9525</xdr:colOff>
          <xdr:row>80</xdr:row>
          <xdr:rowOff>0</xdr:rowOff>
        </xdr:to>
        <xdr:sp macro="" textlink="">
          <xdr:nvSpPr>
            <xdr:cNvPr id="14461" name="ComboLoans1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80</xdr:row>
          <xdr:rowOff>9525</xdr:rowOff>
        </xdr:from>
        <xdr:to>
          <xdr:col>5</xdr:col>
          <xdr:colOff>9525</xdr:colOff>
          <xdr:row>81</xdr:row>
          <xdr:rowOff>0</xdr:rowOff>
        </xdr:to>
        <xdr:sp macro="" textlink="">
          <xdr:nvSpPr>
            <xdr:cNvPr id="14463" name="ComboLoans2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82</xdr:row>
          <xdr:rowOff>9525</xdr:rowOff>
        </xdr:from>
        <xdr:to>
          <xdr:col>5</xdr:col>
          <xdr:colOff>9525</xdr:colOff>
          <xdr:row>83</xdr:row>
          <xdr:rowOff>0</xdr:rowOff>
        </xdr:to>
        <xdr:sp macro="" textlink="">
          <xdr:nvSpPr>
            <xdr:cNvPr id="14465" name="ComboExcluded1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83</xdr:row>
          <xdr:rowOff>9525</xdr:rowOff>
        </xdr:from>
        <xdr:to>
          <xdr:col>5</xdr:col>
          <xdr:colOff>9525</xdr:colOff>
          <xdr:row>84</xdr:row>
          <xdr:rowOff>0</xdr:rowOff>
        </xdr:to>
        <xdr:sp macro="" textlink="">
          <xdr:nvSpPr>
            <xdr:cNvPr id="14467" name="ComboExcluded2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86</xdr:row>
          <xdr:rowOff>9525</xdr:rowOff>
        </xdr:from>
        <xdr:to>
          <xdr:col>5</xdr:col>
          <xdr:colOff>9525</xdr:colOff>
          <xdr:row>87</xdr:row>
          <xdr:rowOff>0</xdr:rowOff>
        </xdr:to>
        <xdr:sp macro="" textlink="">
          <xdr:nvSpPr>
            <xdr:cNvPr id="14468" name="ComboPlanCompExc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89</xdr:row>
          <xdr:rowOff>9525</xdr:rowOff>
        </xdr:from>
        <xdr:to>
          <xdr:col>5</xdr:col>
          <xdr:colOff>9525</xdr:colOff>
          <xdr:row>90</xdr:row>
          <xdr:rowOff>0</xdr:rowOff>
        </xdr:to>
        <xdr:sp macro="" textlink="">
          <xdr:nvSpPr>
            <xdr:cNvPr id="14474" name="ComboYTD1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90</xdr:row>
          <xdr:rowOff>9525</xdr:rowOff>
        </xdr:from>
        <xdr:to>
          <xdr:col>5</xdr:col>
          <xdr:colOff>9525</xdr:colOff>
          <xdr:row>91</xdr:row>
          <xdr:rowOff>0</xdr:rowOff>
        </xdr:to>
        <xdr:sp macro="" textlink="">
          <xdr:nvSpPr>
            <xdr:cNvPr id="14476" name="ComboYTD2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93</xdr:row>
          <xdr:rowOff>9525</xdr:rowOff>
        </xdr:from>
        <xdr:to>
          <xdr:col>5</xdr:col>
          <xdr:colOff>9525</xdr:colOff>
          <xdr:row>94</xdr:row>
          <xdr:rowOff>0</xdr:rowOff>
        </xdr:to>
        <xdr:sp macro="" textlink="">
          <xdr:nvSpPr>
            <xdr:cNvPr id="14479" name="ComboDivisions1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94</xdr:row>
          <xdr:rowOff>9525</xdr:rowOff>
        </xdr:from>
        <xdr:to>
          <xdr:col>5</xdr:col>
          <xdr:colOff>9525</xdr:colOff>
          <xdr:row>95</xdr:row>
          <xdr:rowOff>0</xdr:rowOff>
        </xdr:to>
        <xdr:sp macro="" textlink="">
          <xdr:nvSpPr>
            <xdr:cNvPr id="14481" name="ComboDivisions2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96</xdr:row>
          <xdr:rowOff>9525</xdr:rowOff>
        </xdr:from>
        <xdr:to>
          <xdr:col>5</xdr:col>
          <xdr:colOff>9525</xdr:colOff>
          <xdr:row>97</xdr:row>
          <xdr:rowOff>0</xdr:rowOff>
        </xdr:to>
        <xdr:sp macro="" textlink="">
          <xdr:nvSpPr>
            <xdr:cNvPr id="14484" name="ComboDivisions3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9525</xdr:rowOff>
        </xdr:from>
        <xdr:to>
          <xdr:col>6</xdr:col>
          <xdr:colOff>9525</xdr:colOff>
          <xdr:row>32</xdr:row>
          <xdr:rowOff>0</xdr:rowOff>
        </xdr:to>
        <xdr:sp macro="" textlink="">
          <xdr:nvSpPr>
            <xdr:cNvPr id="14487" name="ComboDirection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9525</xdr:rowOff>
        </xdr:from>
        <xdr:to>
          <xdr:col>6</xdr:col>
          <xdr:colOff>9525</xdr:colOff>
          <xdr:row>33</xdr:row>
          <xdr:rowOff>0</xdr:rowOff>
        </xdr:to>
        <xdr:sp macro="" textlink="">
          <xdr:nvSpPr>
            <xdr:cNvPr id="14488" name="ComboDirection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9525</xdr:rowOff>
        </xdr:from>
        <xdr:to>
          <xdr:col>6</xdr:col>
          <xdr:colOff>9525</xdr:colOff>
          <xdr:row>34</xdr:row>
          <xdr:rowOff>0</xdr:rowOff>
        </xdr:to>
        <xdr:sp macro="" textlink="">
          <xdr:nvSpPr>
            <xdr:cNvPr id="14489" name="ComboServerChoice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9525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4491" name="ComboContInclud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41</xdr:row>
          <xdr:rowOff>19050</xdr:rowOff>
        </xdr:from>
        <xdr:to>
          <xdr:col>4</xdr:col>
          <xdr:colOff>1314450</xdr:colOff>
          <xdr:row>41</xdr:row>
          <xdr:rowOff>247650</xdr:rowOff>
        </xdr:to>
        <xdr:sp macro="" textlink="">
          <xdr:nvSpPr>
            <xdr:cNvPr id="14492" name="CheckBoxDeferral1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1276350</xdr:colOff>
          <xdr:row>41</xdr:row>
          <xdr:rowOff>19050</xdr:rowOff>
        </xdr:from>
        <xdr:to>
          <xdr:col>5</xdr:col>
          <xdr:colOff>266700</xdr:colOff>
          <xdr:row>41</xdr:row>
          <xdr:rowOff>266700</xdr:rowOff>
        </xdr:to>
        <xdr:sp macro="" textlink="">
          <xdr:nvSpPr>
            <xdr:cNvPr id="14493" name="CheckBoxLoan" hidden="1">
              <a:extLst>
                <a:ext uri="{63B3BB69-23CF-44E3-9099-C40C66FF867C}">
                  <a14:compatExt spid="_x0000_s14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98</xdr:row>
          <xdr:rowOff>9525</xdr:rowOff>
        </xdr:from>
        <xdr:to>
          <xdr:col>5</xdr:col>
          <xdr:colOff>9525</xdr:colOff>
          <xdr:row>99</xdr:row>
          <xdr:rowOff>0</xdr:rowOff>
        </xdr:to>
        <xdr:sp macro="" textlink="">
          <xdr:nvSpPr>
            <xdr:cNvPr id="14494" name="ComboDivisions4" hidden="1">
              <a:extLst>
                <a:ext uri="{63B3BB69-23CF-44E3-9099-C40C66FF867C}">
                  <a14:compatExt spid="_x0000_s14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101</xdr:row>
          <xdr:rowOff>9525</xdr:rowOff>
        </xdr:from>
        <xdr:to>
          <xdr:col>5</xdr:col>
          <xdr:colOff>9525</xdr:colOff>
          <xdr:row>102</xdr:row>
          <xdr:rowOff>0</xdr:rowOff>
        </xdr:to>
        <xdr:sp macro="" textlink="">
          <xdr:nvSpPr>
            <xdr:cNvPr id="14495" name="ComboAlloc" hidden="1">
              <a:extLst>
                <a:ext uri="{63B3BB69-23CF-44E3-9099-C40C66FF867C}">
                  <a14:compatExt spid="_x0000_s14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9525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14496" name="ComboClient" hidden="1">
              <a:extLst>
                <a:ext uri="{63B3BB69-23CF-44E3-9099-C40C66FF867C}">
                  <a14:compatExt spid="_x0000_s14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4</xdr:col>
      <xdr:colOff>667808</xdr:colOff>
      <xdr:row>4</xdr:row>
      <xdr:rowOff>185209</xdr:rowOff>
    </xdr:to>
    <xdr:sp macro="" textlink="">
      <xdr:nvSpPr>
        <xdr:cNvPr id="3" name="TextBox 2"/>
        <xdr:cNvSpPr txBox="1"/>
      </xdr:nvSpPr>
      <xdr:spPr>
        <a:xfrm>
          <a:off x="412750" y="719667"/>
          <a:ext cx="4139141" cy="460375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</a:rPr>
            <a:t>File name must remain "Payroll</a:t>
          </a:r>
          <a:r>
            <a:rPr lang="en-US" sz="1200" b="1" baseline="0">
              <a:solidFill>
                <a:schemeClr val="bg1"/>
              </a:solidFill>
            </a:rPr>
            <a:t>Checklists</a:t>
          </a:r>
          <a:r>
            <a:rPr lang="en-US" sz="1200" b="1">
              <a:solidFill>
                <a:schemeClr val="bg1"/>
              </a:solidFill>
            </a:rPr>
            <a:t>.xlsm"</a:t>
          </a:r>
          <a:endParaRPr lang="en-US" sz="1200" b="0">
            <a:solidFill>
              <a:schemeClr val="bg1"/>
            </a:solidFill>
          </a:endParaRPr>
        </a:p>
        <a:p>
          <a:pPr algn="ctr"/>
          <a:r>
            <a:rPr lang="en-US" sz="1100">
              <a:solidFill>
                <a:schemeClr val="bg1"/>
              </a:solidFill>
            </a:rPr>
            <a:t>VERSION 09.14.2017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2486025</xdr:colOff>
          <xdr:row>46</xdr:row>
          <xdr:rowOff>0</xdr:rowOff>
        </xdr:from>
        <xdr:to>
          <xdr:col>3</xdr:col>
          <xdr:colOff>3438525</xdr:colOff>
          <xdr:row>48</xdr:row>
          <xdr:rowOff>0</xdr:rowOff>
        </xdr:to>
        <xdr:sp macro="" textlink="">
          <xdr:nvSpPr>
            <xdr:cNvPr id="20481" name="Button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Build PDI Template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2466975</xdr:colOff>
          <xdr:row>51</xdr:row>
          <xdr:rowOff>190500</xdr:rowOff>
        </xdr:from>
        <xdr:to>
          <xdr:col>3</xdr:col>
          <xdr:colOff>3438525</xdr:colOff>
          <xdr:row>54</xdr:row>
          <xdr:rowOff>9525</xdr:rowOff>
        </xdr:to>
        <xdr:sp macro="" textlink="">
          <xdr:nvSpPr>
            <xdr:cNvPr id="20482" name="Button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Build Cash Template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2476500</xdr:colOff>
          <xdr:row>48</xdr:row>
          <xdr:rowOff>190500</xdr:rowOff>
        </xdr:from>
        <xdr:to>
          <xdr:col>3</xdr:col>
          <xdr:colOff>3438525</xdr:colOff>
          <xdr:row>51</xdr:row>
          <xdr:rowOff>0</xdr:rowOff>
        </xdr:to>
        <xdr:sp macro="" textlink="">
          <xdr:nvSpPr>
            <xdr:cNvPr id="20483" name="Button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Build PDI Layout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2447925</xdr:colOff>
          <xdr:row>54</xdr:row>
          <xdr:rowOff>180975</xdr:rowOff>
        </xdr:from>
        <xdr:to>
          <xdr:col>3</xdr:col>
          <xdr:colOff>3438525</xdr:colOff>
          <xdr:row>57</xdr:row>
          <xdr:rowOff>0</xdr:rowOff>
        </xdr:to>
        <xdr:sp macro="" textlink="">
          <xdr:nvSpPr>
            <xdr:cNvPr id="20484" name="Button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Build Cash Layout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29</xdr:row>
          <xdr:rowOff>9525</xdr:rowOff>
        </xdr:from>
        <xdr:to>
          <xdr:col>5</xdr:col>
          <xdr:colOff>9525</xdr:colOff>
          <xdr:row>30</xdr:row>
          <xdr:rowOff>0</xdr:rowOff>
        </xdr:to>
        <xdr:sp macro="" textlink="">
          <xdr:nvSpPr>
            <xdr:cNvPr id="20515" name="ComboLoans1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9525</xdr:rowOff>
        </xdr:from>
        <xdr:to>
          <xdr:col>5</xdr:col>
          <xdr:colOff>9525</xdr:colOff>
          <xdr:row>8</xdr:row>
          <xdr:rowOff>0</xdr:rowOff>
        </xdr:to>
        <xdr:sp macro="" textlink="">
          <xdr:nvSpPr>
            <xdr:cNvPr id="20516" name="ComboDatabaseSelect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</xdr:row>
          <xdr:rowOff>9525</xdr:rowOff>
        </xdr:from>
        <xdr:to>
          <xdr:col>5</xdr:col>
          <xdr:colOff>9525</xdr:colOff>
          <xdr:row>10</xdr:row>
          <xdr:rowOff>0</xdr:rowOff>
        </xdr:to>
        <xdr:sp macro="" textlink="">
          <xdr:nvSpPr>
            <xdr:cNvPr id="20517" name="ComboService" hidden="1">
              <a:extLst>
                <a:ext uri="{63B3BB69-23CF-44E3-9099-C40C66FF867C}">
                  <a14:compatExt spid="_x0000_s20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11</xdr:row>
          <xdr:rowOff>9525</xdr:rowOff>
        </xdr:from>
        <xdr:to>
          <xdr:col>5</xdr:col>
          <xdr:colOff>9525</xdr:colOff>
          <xdr:row>12</xdr:row>
          <xdr:rowOff>0</xdr:rowOff>
        </xdr:to>
        <xdr:sp macro="" textlink="">
          <xdr:nvSpPr>
            <xdr:cNvPr id="20518" name="ComboNextGen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13</xdr:row>
          <xdr:rowOff>9525</xdr:rowOff>
        </xdr:from>
        <xdr:to>
          <xdr:col>5</xdr:col>
          <xdr:colOff>9525</xdr:colOff>
          <xdr:row>14</xdr:row>
          <xdr:rowOff>0</xdr:rowOff>
        </xdr:to>
        <xdr:sp macro="" textlink="">
          <xdr:nvSpPr>
            <xdr:cNvPr id="20519" name="ComboVestingServ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15</xdr:row>
          <xdr:rowOff>9525</xdr:rowOff>
        </xdr:from>
        <xdr:to>
          <xdr:col>5</xdr:col>
          <xdr:colOff>9525</xdr:colOff>
          <xdr:row>16</xdr:row>
          <xdr:rowOff>0</xdr:rowOff>
        </xdr:to>
        <xdr:sp macro="" textlink="">
          <xdr:nvSpPr>
            <xdr:cNvPr id="20520" name="ComboVestingUpt" hidden="1">
              <a:extLst>
                <a:ext uri="{63B3BB69-23CF-44E3-9099-C40C66FF867C}">
                  <a14:compatExt spid="_x0000_s20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17</xdr:row>
          <xdr:rowOff>9525</xdr:rowOff>
        </xdr:from>
        <xdr:to>
          <xdr:col>5</xdr:col>
          <xdr:colOff>9525</xdr:colOff>
          <xdr:row>18</xdr:row>
          <xdr:rowOff>0</xdr:rowOff>
        </xdr:to>
        <xdr:sp macro="" textlink="">
          <xdr:nvSpPr>
            <xdr:cNvPr id="20521" name="ComboYTD1" hidden="1">
              <a:extLst>
                <a:ext uri="{63B3BB69-23CF-44E3-9099-C40C66FF867C}">
                  <a14:compatExt spid="_x0000_s20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19</xdr:row>
          <xdr:rowOff>9525</xdr:rowOff>
        </xdr:from>
        <xdr:to>
          <xdr:col>5</xdr:col>
          <xdr:colOff>9525</xdr:colOff>
          <xdr:row>20</xdr:row>
          <xdr:rowOff>0</xdr:rowOff>
        </xdr:to>
        <xdr:sp macro="" textlink="">
          <xdr:nvSpPr>
            <xdr:cNvPr id="20522" name="ComboElig" hidden="1">
              <a:extLst>
                <a:ext uri="{63B3BB69-23CF-44E3-9099-C40C66FF867C}">
                  <a14:compatExt spid="_x0000_s20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21</xdr:row>
          <xdr:rowOff>9525</xdr:rowOff>
        </xdr:from>
        <xdr:to>
          <xdr:col>5</xdr:col>
          <xdr:colOff>9525</xdr:colOff>
          <xdr:row>22</xdr:row>
          <xdr:rowOff>0</xdr:rowOff>
        </xdr:to>
        <xdr:sp macro="" textlink="">
          <xdr:nvSpPr>
            <xdr:cNvPr id="20523" name="ComboOE" hidden="1">
              <a:extLst>
                <a:ext uri="{63B3BB69-23CF-44E3-9099-C40C66FF867C}">
                  <a14:compatExt spid="_x0000_s20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9525</xdr:rowOff>
        </xdr:from>
        <xdr:to>
          <xdr:col>5</xdr:col>
          <xdr:colOff>9525</xdr:colOff>
          <xdr:row>24</xdr:row>
          <xdr:rowOff>0</xdr:rowOff>
        </xdr:to>
        <xdr:sp macro="" textlink="">
          <xdr:nvSpPr>
            <xdr:cNvPr id="20524" name="ComboManAcct" hidden="1">
              <a:extLst>
                <a:ext uri="{63B3BB69-23CF-44E3-9099-C40C66FF867C}">
                  <a14:compatExt spid="_x0000_s20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9525</xdr:rowOff>
        </xdr:from>
        <xdr:to>
          <xdr:col>5</xdr:col>
          <xdr:colOff>9525</xdr:colOff>
          <xdr:row>26</xdr:row>
          <xdr:rowOff>0</xdr:rowOff>
        </xdr:to>
        <xdr:sp macro="" textlink="">
          <xdr:nvSpPr>
            <xdr:cNvPr id="20525" name="ComboMatchCalc" hidden="1">
              <a:extLst>
                <a:ext uri="{63B3BB69-23CF-44E3-9099-C40C66FF867C}">
                  <a14:compatExt spid="_x0000_s20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9525</xdr:rowOff>
        </xdr:from>
        <xdr:to>
          <xdr:col>5</xdr:col>
          <xdr:colOff>9525</xdr:colOff>
          <xdr:row>28</xdr:row>
          <xdr:rowOff>0</xdr:rowOff>
        </xdr:to>
        <xdr:sp macro="" textlink="">
          <xdr:nvSpPr>
            <xdr:cNvPr id="20526" name="ComboCompliance" hidden="1">
              <a:extLst>
                <a:ext uri="{63B3BB69-23CF-44E3-9099-C40C66FF867C}">
                  <a14:compatExt spid="_x0000_s20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9525</xdr:rowOff>
        </xdr:from>
        <xdr:to>
          <xdr:col>5</xdr:col>
          <xdr:colOff>9525</xdr:colOff>
          <xdr:row>31</xdr:row>
          <xdr:rowOff>0</xdr:rowOff>
        </xdr:to>
        <xdr:sp macro="" textlink="">
          <xdr:nvSpPr>
            <xdr:cNvPr id="20527" name="ComboLoans2" hidden="1">
              <a:extLst>
                <a:ext uri="{63B3BB69-23CF-44E3-9099-C40C66FF867C}">
                  <a14:compatExt spid="_x0000_s20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9525</xdr:rowOff>
        </xdr:from>
        <xdr:to>
          <xdr:col>5</xdr:col>
          <xdr:colOff>9525</xdr:colOff>
          <xdr:row>33</xdr:row>
          <xdr:rowOff>0</xdr:rowOff>
        </xdr:to>
        <xdr:sp macro="" textlink="">
          <xdr:nvSpPr>
            <xdr:cNvPr id="20528" name="ComboExcluded1" hidden="1">
              <a:extLst>
                <a:ext uri="{63B3BB69-23CF-44E3-9099-C40C66FF867C}">
                  <a14:compatExt spid="_x0000_s20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9525</xdr:rowOff>
        </xdr:from>
        <xdr:to>
          <xdr:col>5</xdr:col>
          <xdr:colOff>9525</xdr:colOff>
          <xdr:row>34</xdr:row>
          <xdr:rowOff>0</xdr:rowOff>
        </xdr:to>
        <xdr:sp macro="" textlink="">
          <xdr:nvSpPr>
            <xdr:cNvPr id="20529" name="ComboExcluded2" hidden="1">
              <a:extLst>
                <a:ext uri="{63B3BB69-23CF-44E3-9099-C40C66FF867C}">
                  <a14:compatExt spid="_x0000_s20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9525</xdr:rowOff>
        </xdr:from>
        <xdr:to>
          <xdr:col>5</xdr:col>
          <xdr:colOff>9525</xdr:colOff>
          <xdr:row>36</xdr:row>
          <xdr:rowOff>0</xdr:rowOff>
        </xdr:to>
        <xdr:sp macro="" textlink="">
          <xdr:nvSpPr>
            <xdr:cNvPr id="20530" name="ComboDivisions1" hidden="1">
              <a:extLst>
                <a:ext uri="{63B3BB69-23CF-44E3-9099-C40C66FF867C}">
                  <a14:compatExt spid="_x0000_s20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9525</xdr:rowOff>
        </xdr:from>
        <xdr:to>
          <xdr:col>5</xdr:col>
          <xdr:colOff>9525</xdr:colOff>
          <xdr:row>37</xdr:row>
          <xdr:rowOff>0</xdr:rowOff>
        </xdr:to>
        <xdr:sp macro="" textlink="">
          <xdr:nvSpPr>
            <xdr:cNvPr id="20531" name="ComboDivisions2" hidden="1">
              <a:extLst>
                <a:ext uri="{63B3BB69-23CF-44E3-9099-C40C66FF867C}">
                  <a14:compatExt spid="_x0000_s20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9525</xdr:rowOff>
        </xdr:from>
        <xdr:to>
          <xdr:col>5</xdr:col>
          <xdr:colOff>9525</xdr:colOff>
          <xdr:row>38</xdr:row>
          <xdr:rowOff>0</xdr:rowOff>
        </xdr:to>
        <xdr:sp macro="" textlink="">
          <xdr:nvSpPr>
            <xdr:cNvPr id="20532" name="ComboDivisions3" hidden="1">
              <a:extLst>
                <a:ext uri="{63B3BB69-23CF-44E3-9099-C40C66FF867C}">
                  <a14:compatExt spid="_x0000_s20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9525</xdr:rowOff>
        </xdr:from>
        <xdr:to>
          <xdr:col>5</xdr:col>
          <xdr:colOff>9525</xdr:colOff>
          <xdr:row>41</xdr:row>
          <xdr:rowOff>0</xdr:rowOff>
        </xdr:to>
        <xdr:sp macro="" textlink="">
          <xdr:nvSpPr>
            <xdr:cNvPr id="20537" name="ComboDivisions4" hidden="1">
              <a:extLst>
                <a:ext uri="{63B3BB69-23CF-44E3-9099-C40C66FF867C}">
                  <a14:compatExt spid="_x0000_s20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3</xdr:row>
          <xdr:rowOff>9525</xdr:rowOff>
        </xdr:from>
        <xdr:to>
          <xdr:col>13</xdr:col>
          <xdr:colOff>66675</xdr:colOff>
          <xdr:row>5</xdr:row>
          <xdr:rowOff>9525</xdr:rowOff>
        </xdr:to>
        <xdr:sp macro="" textlink="">
          <xdr:nvSpPr>
            <xdr:cNvPr id="20538" name="Button 58" hidden="1">
              <a:extLst>
                <a:ext uri="{63B3BB69-23CF-44E3-9099-C40C66FF867C}">
                  <a14:compatExt spid="_x0000_s20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Clear All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hbrs/Documents/AutoTempl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Calc"/>
      <sheetName val="Validation"/>
      <sheetName val="AutoTemplates"/>
    </sheetNames>
    <sheetDataSet>
      <sheetData sheetId="0"/>
      <sheetData sheetId="1"/>
      <sheetData sheetId="2">
        <row r="1">
          <cell r="A1" t="str">
            <v>YesNo</v>
          </cell>
          <cell r="B1" t="str">
            <v>Money Types</v>
          </cell>
          <cell r="E1" t="str">
            <v>Vesting</v>
          </cell>
          <cell r="F1" t="str">
            <v>Hours</v>
          </cell>
          <cell r="G1" t="str">
            <v>Online Enrollment?</v>
          </cell>
          <cell r="H1" t="str">
            <v>Eligibility</v>
          </cell>
          <cell r="I1" t="str">
            <v>Managed Accounts</v>
          </cell>
          <cell r="Q1" t="str">
            <v>Validation!N1:N13</v>
          </cell>
        </row>
        <row r="2">
          <cell r="A2" t="str">
            <v>Yes</v>
          </cell>
          <cell r="B2" t="str">
            <v>ATK</v>
          </cell>
          <cell r="E2" t="str">
            <v>Actual Hours</v>
          </cell>
          <cell r="F2" t="str">
            <v>YTD</v>
          </cell>
          <cell r="G2" t="str">
            <v>A- All OE Features</v>
          </cell>
          <cell r="H2" t="str">
            <v>Calc-Actual Hours</v>
          </cell>
          <cell r="I2" t="str">
            <v>Null</v>
          </cell>
        </row>
        <row r="3">
          <cell r="A3" t="str">
            <v>No</v>
          </cell>
          <cell r="B3" t="str">
            <v>BTK</v>
          </cell>
          <cell r="E3" t="str">
            <v>Elapsed</v>
          </cell>
          <cell r="F3" t="str">
            <v>In Period</v>
          </cell>
          <cell r="G3" t="str">
            <v>E- Enrollment Only</v>
          </cell>
          <cell r="H3" t="str">
            <v>Calc-Elapsed</v>
          </cell>
          <cell r="I3" t="str">
            <v>Opt In</v>
          </cell>
        </row>
        <row r="4">
          <cell r="B4" t="str">
            <v>ERM</v>
          </cell>
          <cell r="E4" t="str">
            <v>Equivalency</v>
          </cell>
          <cell r="G4" t="str">
            <v>D- Deferral Record Keeping Only</v>
          </cell>
          <cell r="H4" t="str">
            <v>Calc-All Immediate</v>
          </cell>
          <cell r="I4" t="str">
            <v>Opt Out</v>
          </cell>
        </row>
        <row r="5">
          <cell r="B5" t="str">
            <v>ERO</v>
          </cell>
          <cell r="E5" t="str">
            <v>All Immediate</v>
          </cell>
          <cell r="G5" t="str">
            <v>Null</v>
          </cell>
          <cell r="H5" t="str">
            <v>Client Providing Eligibility Dates</v>
          </cell>
        </row>
        <row r="6">
          <cell r="B6" t="str">
            <v>LON</v>
          </cell>
          <cell r="E6" t="str">
            <v>Actual YOS/PCT</v>
          </cell>
          <cell r="H6" t="str">
            <v>Null</v>
          </cell>
        </row>
        <row r="7">
          <cell r="B7" t="str">
            <v>NQE</v>
          </cell>
        </row>
        <row r="8">
          <cell r="B8" t="str">
            <v>NQR</v>
          </cell>
        </row>
        <row r="9">
          <cell r="B9" t="str">
            <v>QAC</v>
          </cell>
        </row>
        <row r="10">
          <cell r="B10" t="str">
            <v>QMA</v>
          </cell>
        </row>
        <row r="11">
          <cell r="B11" t="str">
            <v>QNE</v>
          </cell>
        </row>
        <row r="12">
          <cell r="B12" t="str">
            <v>RTH</v>
          </cell>
        </row>
        <row r="13">
          <cell r="B13" t="str">
            <v>SHM</v>
          </cell>
        </row>
        <row r="14">
          <cell r="B14" t="str">
            <v>SHN</v>
          </cell>
        </row>
        <row r="15">
          <cell r="B15" t="str">
            <v/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9.xml"/><Relationship Id="rId39" Type="http://schemas.openxmlformats.org/officeDocument/2006/relationships/image" Target="../media/image9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5.xml"/><Relationship Id="rId34" Type="http://schemas.openxmlformats.org/officeDocument/2006/relationships/image" Target="../media/image7.emf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image" Target="../media/image3.emf"/><Relationship Id="rId25" Type="http://schemas.openxmlformats.org/officeDocument/2006/relationships/control" Target="../activeX/activeX18.xml"/><Relationship Id="rId33" Type="http://schemas.openxmlformats.org/officeDocument/2006/relationships/control" Target="../activeX/activeX24.xml"/><Relationship Id="rId38" Type="http://schemas.openxmlformats.org/officeDocument/2006/relationships/control" Target="../activeX/activeX2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2.xml"/><Relationship Id="rId41" Type="http://schemas.openxmlformats.org/officeDocument/2006/relationships/ctrlProp" Target="../ctrlProps/ctrlProp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7.xml"/><Relationship Id="rId32" Type="http://schemas.openxmlformats.org/officeDocument/2006/relationships/image" Target="../media/image6.emf"/><Relationship Id="rId37" Type="http://schemas.openxmlformats.org/officeDocument/2006/relationships/image" Target="../media/image8.emf"/><Relationship Id="rId40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1.xml"/><Relationship Id="rId36" Type="http://schemas.openxmlformats.org/officeDocument/2006/relationships/control" Target="../activeX/activeX26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9.xml"/><Relationship Id="rId22" Type="http://schemas.openxmlformats.org/officeDocument/2006/relationships/image" Target="../media/image4.emf"/><Relationship Id="rId27" Type="http://schemas.openxmlformats.org/officeDocument/2006/relationships/control" Target="../activeX/activeX20.xml"/><Relationship Id="rId30" Type="http://schemas.openxmlformats.org/officeDocument/2006/relationships/image" Target="../media/image5.emf"/><Relationship Id="rId35" Type="http://schemas.openxmlformats.org/officeDocument/2006/relationships/control" Target="../activeX/activeX2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1.xml"/><Relationship Id="rId13" Type="http://schemas.openxmlformats.org/officeDocument/2006/relationships/control" Target="../activeX/activeX34.xml"/><Relationship Id="rId18" Type="http://schemas.openxmlformats.org/officeDocument/2006/relationships/control" Target="../activeX/activeX38.xml"/><Relationship Id="rId26" Type="http://schemas.openxmlformats.org/officeDocument/2006/relationships/control" Target="../activeX/activeX45.xml"/><Relationship Id="rId39" Type="http://schemas.openxmlformats.org/officeDocument/2006/relationships/control" Target="../activeX/activeX54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41.xml"/><Relationship Id="rId34" Type="http://schemas.openxmlformats.org/officeDocument/2006/relationships/image" Target="../media/image14.emf"/><Relationship Id="rId42" Type="http://schemas.openxmlformats.org/officeDocument/2006/relationships/control" Target="../activeX/activeX57.xml"/><Relationship Id="rId7" Type="http://schemas.openxmlformats.org/officeDocument/2006/relationships/image" Target="../media/image11.emf"/><Relationship Id="rId12" Type="http://schemas.openxmlformats.org/officeDocument/2006/relationships/control" Target="../activeX/activeX33.xml"/><Relationship Id="rId17" Type="http://schemas.openxmlformats.org/officeDocument/2006/relationships/control" Target="../activeX/activeX37.xml"/><Relationship Id="rId25" Type="http://schemas.openxmlformats.org/officeDocument/2006/relationships/control" Target="../activeX/activeX44.xml"/><Relationship Id="rId33" Type="http://schemas.openxmlformats.org/officeDocument/2006/relationships/control" Target="../activeX/activeX51.xml"/><Relationship Id="rId38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36.xml"/><Relationship Id="rId20" Type="http://schemas.openxmlformats.org/officeDocument/2006/relationships/control" Target="../activeX/activeX40.xml"/><Relationship Id="rId29" Type="http://schemas.openxmlformats.org/officeDocument/2006/relationships/control" Target="../activeX/activeX47.xml"/><Relationship Id="rId41" Type="http://schemas.openxmlformats.org/officeDocument/2006/relationships/control" Target="../activeX/activeX56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image" Target="../media/image12.emf"/><Relationship Id="rId24" Type="http://schemas.openxmlformats.org/officeDocument/2006/relationships/control" Target="../activeX/activeX43.xml"/><Relationship Id="rId32" Type="http://schemas.openxmlformats.org/officeDocument/2006/relationships/control" Target="../activeX/activeX50.xml"/><Relationship Id="rId37" Type="http://schemas.openxmlformats.org/officeDocument/2006/relationships/control" Target="../activeX/activeX53.xml"/><Relationship Id="rId40" Type="http://schemas.openxmlformats.org/officeDocument/2006/relationships/control" Target="../activeX/activeX55.xml"/><Relationship Id="rId5" Type="http://schemas.openxmlformats.org/officeDocument/2006/relationships/image" Target="../media/image10.emf"/><Relationship Id="rId15" Type="http://schemas.openxmlformats.org/officeDocument/2006/relationships/control" Target="../activeX/activeX35.xml"/><Relationship Id="rId23" Type="http://schemas.openxmlformats.org/officeDocument/2006/relationships/control" Target="../activeX/activeX42.xml"/><Relationship Id="rId28" Type="http://schemas.openxmlformats.org/officeDocument/2006/relationships/control" Target="../activeX/activeX46.xml"/><Relationship Id="rId36" Type="http://schemas.openxmlformats.org/officeDocument/2006/relationships/image" Target="../media/image15.emf"/><Relationship Id="rId10" Type="http://schemas.openxmlformats.org/officeDocument/2006/relationships/control" Target="../activeX/activeX32.xml"/><Relationship Id="rId19" Type="http://schemas.openxmlformats.org/officeDocument/2006/relationships/control" Target="../activeX/activeX39.xml"/><Relationship Id="rId31" Type="http://schemas.openxmlformats.org/officeDocument/2006/relationships/control" Target="../activeX/activeX49.xml"/><Relationship Id="rId44" Type="http://schemas.openxmlformats.org/officeDocument/2006/relationships/ctrlProp" Target="../ctrlProps/ctrlProp2.xml"/><Relationship Id="rId4" Type="http://schemas.openxmlformats.org/officeDocument/2006/relationships/control" Target="../activeX/activeX29.xml"/><Relationship Id="rId9" Type="http://schemas.openxmlformats.org/officeDocument/2006/relationships/image" Target="../media/image1.emf"/><Relationship Id="rId14" Type="http://schemas.openxmlformats.org/officeDocument/2006/relationships/image" Target="../media/image4.emf"/><Relationship Id="rId22" Type="http://schemas.openxmlformats.org/officeDocument/2006/relationships/image" Target="../media/image2.emf"/><Relationship Id="rId27" Type="http://schemas.openxmlformats.org/officeDocument/2006/relationships/image" Target="../media/image13.emf"/><Relationship Id="rId30" Type="http://schemas.openxmlformats.org/officeDocument/2006/relationships/control" Target="../activeX/activeX48.xml"/><Relationship Id="rId35" Type="http://schemas.openxmlformats.org/officeDocument/2006/relationships/control" Target="../activeX/activeX52.xml"/><Relationship Id="rId43" Type="http://schemas.openxmlformats.org/officeDocument/2006/relationships/control" Target="../activeX/activeX5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0.emf"/><Relationship Id="rId18" Type="http://schemas.openxmlformats.org/officeDocument/2006/relationships/image" Target="../media/image22.emf"/><Relationship Id="rId26" Type="http://schemas.openxmlformats.org/officeDocument/2006/relationships/control" Target="../activeX/activeX72.xml"/><Relationship Id="rId39" Type="http://schemas.openxmlformats.org/officeDocument/2006/relationships/control" Target="../activeX/activeX83.xml"/><Relationship Id="rId21" Type="http://schemas.openxmlformats.org/officeDocument/2006/relationships/control" Target="../activeX/activeX68.xml"/><Relationship Id="rId34" Type="http://schemas.openxmlformats.org/officeDocument/2006/relationships/control" Target="../activeX/activeX79.xml"/><Relationship Id="rId42" Type="http://schemas.openxmlformats.org/officeDocument/2006/relationships/control" Target="../activeX/activeX86.xml"/><Relationship Id="rId47" Type="http://schemas.openxmlformats.org/officeDocument/2006/relationships/control" Target="../activeX/activeX90.xml"/><Relationship Id="rId50" Type="http://schemas.openxmlformats.org/officeDocument/2006/relationships/image" Target="../media/image27.emf"/><Relationship Id="rId55" Type="http://schemas.openxmlformats.org/officeDocument/2006/relationships/ctrlProp" Target="../ctrlProps/ctrlProp3.xml"/><Relationship Id="rId63" Type="http://schemas.openxmlformats.org/officeDocument/2006/relationships/ctrlProp" Target="../ctrlProps/ctrlProp11.xml"/><Relationship Id="rId68" Type="http://schemas.openxmlformats.org/officeDocument/2006/relationships/ctrlProp" Target="../ctrlProps/ctrlProp16.xml"/><Relationship Id="rId76" Type="http://schemas.openxmlformats.org/officeDocument/2006/relationships/ctrlProp" Target="../ctrlProps/ctrlProp24.xml"/><Relationship Id="rId84" Type="http://schemas.openxmlformats.org/officeDocument/2006/relationships/ctrlProp" Target="../ctrlProps/ctrlProp32.xml"/><Relationship Id="rId89" Type="http://schemas.openxmlformats.org/officeDocument/2006/relationships/ctrlProp" Target="../ctrlProps/ctrlProp37.xml"/><Relationship Id="rId7" Type="http://schemas.openxmlformats.org/officeDocument/2006/relationships/image" Target="../media/image18.emf"/><Relationship Id="rId71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6" Type="http://schemas.openxmlformats.org/officeDocument/2006/relationships/image" Target="../media/image21.emf"/><Relationship Id="rId29" Type="http://schemas.openxmlformats.org/officeDocument/2006/relationships/control" Target="../activeX/activeX75.xml"/><Relationship Id="rId11" Type="http://schemas.openxmlformats.org/officeDocument/2006/relationships/image" Target="../media/image6.emf"/><Relationship Id="rId24" Type="http://schemas.openxmlformats.org/officeDocument/2006/relationships/image" Target="../media/image23.emf"/><Relationship Id="rId32" Type="http://schemas.openxmlformats.org/officeDocument/2006/relationships/image" Target="../media/image24.emf"/><Relationship Id="rId37" Type="http://schemas.openxmlformats.org/officeDocument/2006/relationships/image" Target="../media/image4.emf"/><Relationship Id="rId40" Type="http://schemas.openxmlformats.org/officeDocument/2006/relationships/control" Target="../activeX/activeX84.xml"/><Relationship Id="rId45" Type="http://schemas.openxmlformats.org/officeDocument/2006/relationships/control" Target="../activeX/activeX89.xml"/><Relationship Id="rId53" Type="http://schemas.openxmlformats.org/officeDocument/2006/relationships/control" Target="../activeX/activeX93.xml"/><Relationship Id="rId58" Type="http://schemas.openxmlformats.org/officeDocument/2006/relationships/ctrlProp" Target="../ctrlProps/ctrlProp6.xml"/><Relationship Id="rId66" Type="http://schemas.openxmlformats.org/officeDocument/2006/relationships/ctrlProp" Target="../ctrlProps/ctrlProp14.xml"/><Relationship Id="rId74" Type="http://schemas.openxmlformats.org/officeDocument/2006/relationships/ctrlProp" Target="../ctrlProps/ctrlProp22.xml"/><Relationship Id="rId79" Type="http://schemas.openxmlformats.org/officeDocument/2006/relationships/ctrlProp" Target="../ctrlProps/ctrlProp27.xml"/><Relationship Id="rId87" Type="http://schemas.openxmlformats.org/officeDocument/2006/relationships/ctrlProp" Target="../ctrlProps/ctrlProp35.xml"/><Relationship Id="rId5" Type="http://schemas.openxmlformats.org/officeDocument/2006/relationships/image" Target="../media/image17.emf"/><Relationship Id="rId61" Type="http://schemas.openxmlformats.org/officeDocument/2006/relationships/ctrlProp" Target="../ctrlProps/ctrlProp9.xml"/><Relationship Id="rId82" Type="http://schemas.openxmlformats.org/officeDocument/2006/relationships/ctrlProp" Target="../ctrlProps/ctrlProp30.xml"/><Relationship Id="rId90" Type="http://schemas.openxmlformats.org/officeDocument/2006/relationships/ctrlProp" Target="../ctrlProps/ctrlProp38.xml"/><Relationship Id="rId19" Type="http://schemas.openxmlformats.org/officeDocument/2006/relationships/control" Target="../activeX/activeX67.xml"/><Relationship Id="rId14" Type="http://schemas.openxmlformats.org/officeDocument/2006/relationships/control" Target="../activeX/activeX64.xml"/><Relationship Id="rId22" Type="http://schemas.openxmlformats.org/officeDocument/2006/relationships/control" Target="../activeX/activeX69.xml"/><Relationship Id="rId27" Type="http://schemas.openxmlformats.org/officeDocument/2006/relationships/control" Target="../activeX/activeX73.xml"/><Relationship Id="rId30" Type="http://schemas.openxmlformats.org/officeDocument/2006/relationships/control" Target="../activeX/activeX76.xml"/><Relationship Id="rId35" Type="http://schemas.openxmlformats.org/officeDocument/2006/relationships/control" Target="../activeX/activeX80.xml"/><Relationship Id="rId43" Type="http://schemas.openxmlformats.org/officeDocument/2006/relationships/control" Target="../activeX/activeX87.xml"/><Relationship Id="rId48" Type="http://schemas.openxmlformats.org/officeDocument/2006/relationships/image" Target="../media/image26.emf"/><Relationship Id="rId56" Type="http://schemas.openxmlformats.org/officeDocument/2006/relationships/ctrlProp" Target="../ctrlProps/ctrlProp4.xml"/><Relationship Id="rId64" Type="http://schemas.openxmlformats.org/officeDocument/2006/relationships/ctrlProp" Target="../ctrlProps/ctrlProp12.xml"/><Relationship Id="rId69" Type="http://schemas.openxmlformats.org/officeDocument/2006/relationships/ctrlProp" Target="../ctrlProps/ctrlProp17.xml"/><Relationship Id="rId77" Type="http://schemas.openxmlformats.org/officeDocument/2006/relationships/ctrlProp" Target="../ctrlProps/ctrlProp25.xml"/><Relationship Id="rId8" Type="http://schemas.openxmlformats.org/officeDocument/2006/relationships/control" Target="../activeX/activeX61.xml"/><Relationship Id="rId51" Type="http://schemas.openxmlformats.org/officeDocument/2006/relationships/control" Target="../activeX/activeX92.xml"/><Relationship Id="rId72" Type="http://schemas.openxmlformats.org/officeDocument/2006/relationships/ctrlProp" Target="../ctrlProps/ctrlProp20.xml"/><Relationship Id="rId80" Type="http://schemas.openxmlformats.org/officeDocument/2006/relationships/ctrlProp" Target="../ctrlProps/ctrlProp28.xml"/><Relationship Id="rId85" Type="http://schemas.openxmlformats.org/officeDocument/2006/relationships/ctrlProp" Target="../ctrlProps/ctrlProp33.xml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63.xml"/><Relationship Id="rId17" Type="http://schemas.openxmlformats.org/officeDocument/2006/relationships/control" Target="../activeX/activeX66.xml"/><Relationship Id="rId25" Type="http://schemas.openxmlformats.org/officeDocument/2006/relationships/control" Target="../activeX/activeX71.xml"/><Relationship Id="rId33" Type="http://schemas.openxmlformats.org/officeDocument/2006/relationships/control" Target="../activeX/activeX78.xml"/><Relationship Id="rId38" Type="http://schemas.openxmlformats.org/officeDocument/2006/relationships/control" Target="../activeX/activeX82.xml"/><Relationship Id="rId46" Type="http://schemas.openxmlformats.org/officeDocument/2006/relationships/image" Target="../media/image25.emf"/><Relationship Id="rId59" Type="http://schemas.openxmlformats.org/officeDocument/2006/relationships/ctrlProp" Target="../ctrlProps/ctrlProp7.xml"/><Relationship Id="rId67" Type="http://schemas.openxmlformats.org/officeDocument/2006/relationships/ctrlProp" Target="../ctrlProps/ctrlProp15.xml"/><Relationship Id="rId20" Type="http://schemas.openxmlformats.org/officeDocument/2006/relationships/image" Target="../media/image1.emf"/><Relationship Id="rId41" Type="http://schemas.openxmlformats.org/officeDocument/2006/relationships/control" Target="../activeX/activeX85.xml"/><Relationship Id="rId54" Type="http://schemas.openxmlformats.org/officeDocument/2006/relationships/control" Target="../activeX/activeX94.xml"/><Relationship Id="rId62" Type="http://schemas.openxmlformats.org/officeDocument/2006/relationships/ctrlProp" Target="../ctrlProps/ctrlProp10.xml"/><Relationship Id="rId70" Type="http://schemas.openxmlformats.org/officeDocument/2006/relationships/ctrlProp" Target="../ctrlProps/ctrlProp18.xml"/><Relationship Id="rId75" Type="http://schemas.openxmlformats.org/officeDocument/2006/relationships/ctrlProp" Target="../ctrlProps/ctrlProp23.xml"/><Relationship Id="rId83" Type="http://schemas.openxmlformats.org/officeDocument/2006/relationships/ctrlProp" Target="../ctrlProps/ctrlProp31.xml"/><Relationship Id="rId88" Type="http://schemas.openxmlformats.org/officeDocument/2006/relationships/ctrlProp" Target="../ctrlProps/ctrlProp36.xml"/><Relationship Id="rId91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0.xml"/><Relationship Id="rId15" Type="http://schemas.openxmlformats.org/officeDocument/2006/relationships/control" Target="../activeX/activeX65.xml"/><Relationship Id="rId23" Type="http://schemas.openxmlformats.org/officeDocument/2006/relationships/control" Target="../activeX/activeX70.xml"/><Relationship Id="rId28" Type="http://schemas.openxmlformats.org/officeDocument/2006/relationships/control" Target="../activeX/activeX74.xml"/><Relationship Id="rId36" Type="http://schemas.openxmlformats.org/officeDocument/2006/relationships/control" Target="../activeX/activeX81.xml"/><Relationship Id="rId49" Type="http://schemas.openxmlformats.org/officeDocument/2006/relationships/control" Target="../activeX/activeX91.xml"/><Relationship Id="rId57" Type="http://schemas.openxmlformats.org/officeDocument/2006/relationships/ctrlProp" Target="../ctrlProps/ctrlProp5.xml"/><Relationship Id="rId10" Type="http://schemas.openxmlformats.org/officeDocument/2006/relationships/control" Target="../activeX/activeX62.xml"/><Relationship Id="rId31" Type="http://schemas.openxmlformats.org/officeDocument/2006/relationships/control" Target="../activeX/activeX77.xml"/><Relationship Id="rId44" Type="http://schemas.openxmlformats.org/officeDocument/2006/relationships/control" Target="../activeX/activeX88.xml"/><Relationship Id="rId52" Type="http://schemas.openxmlformats.org/officeDocument/2006/relationships/image" Target="../media/image28.emf"/><Relationship Id="rId60" Type="http://schemas.openxmlformats.org/officeDocument/2006/relationships/ctrlProp" Target="../ctrlProps/ctrlProp8.xml"/><Relationship Id="rId65" Type="http://schemas.openxmlformats.org/officeDocument/2006/relationships/ctrlProp" Target="../ctrlProps/ctrlProp13.xml"/><Relationship Id="rId73" Type="http://schemas.openxmlformats.org/officeDocument/2006/relationships/ctrlProp" Target="../ctrlProps/ctrlProp21.xml"/><Relationship Id="rId78" Type="http://schemas.openxmlformats.org/officeDocument/2006/relationships/ctrlProp" Target="../ctrlProps/ctrlProp26.xml"/><Relationship Id="rId81" Type="http://schemas.openxmlformats.org/officeDocument/2006/relationships/ctrlProp" Target="../ctrlProps/ctrlProp29.xml"/><Relationship Id="rId86" Type="http://schemas.openxmlformats.org/officeDocument/2006/relationships/ctrlProp" Target="../ctrlProps/ctrlProp34.xml"/><Relationship Id="rId4" Type="http://schemas.openxmlformats.org/officeDocument/2006/relationships/control" Target="../activeX/activeX59.xml"/><Relationship Id="rId9" Type="http://schemas.openxmlformats.org/officeDocument/2006/relationships/image" Target="../media/image19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8.xml"/><Relationship Id="rId13" Type="http://schemas.openxmlformats.org/officeDocument/2006/relationships/control" Target="../activeX/activeX103.xml"/><Relationship Id="rId18" Type="http://schemas.openxmlformats.org/officeDocument/2006/relationships/control" Target="../activeX/activeX108.xml"/><Relationship Id="rId26" Type="http://schemas.openxmlformats.org/officeDocument/2006/relationships/ctrlProp" Target="../ctrlProps/ctrlProp42.xml"/><Relationship Id="rId3" Type="http://schemas.openxmlformats.org/officeDocument/2006/relationships/vmlDrawing" Target="../drawings/vmlDrawing4.vml"/><Relationship Id="rId21" Type="http://schemas.openxmlformats.org/officeDocument/2006/relationships/control" Target="../activeX/activeX111.xml"/><Relationship Id="rId7" Type="http://schemas.openxmlformats.org/officeDocument/2006/relationships/control" Target="../activeX/activeX97.xml"/><Relationship Id="rId12" Type="http://schemas.openxmlformats.org/officeDocument/2006/relationships/control" Target="../activeX/activeX102.xml"/><Relationship Id="rId17" Type="http://schemas.openxmlformats.org/officeDocument/2006/relationships/control" Target="../activeX/activeX107.xml"/><Relationship Id="rId25" Type="http://schemas.openxmlformats.org/officeDocument/2006/relationships/ctrlProp" Target="../ctrlProps/ctrlProp41.xml"/><Relationship Id="rId2" Type="http://schemas.openxmlformats.org/officeDocument/2006/relationships/drawing" Target="../drawings/drawing4.xml"/><Relationship Id="rId16" Type="http://schemas.openxmlformats.org/officeDocument/2006/relationships/control" Target="../activeX/activeX106.xml"/><Relationship Id="rId20" Type="http://schemas.openxmlformats.org/officeDocument/2006/relationships/control" Target="../activeX/activeX110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96.xml"/><Relationship Id="rId11" Type="http://schemas.openxmlformats.org/officeDocument/2006/relationships/control" Target="../activeX/activeX101.xml"/><Relationship Id="rId24" Type="http://schemas.openxmlformats.org/officeDocument/2006/relationships/ctrlProp" Target="../ctrlProps/ctrlProp40.xml"/><Relationship Id="rId5" Type="http://schemas.openxmlformats.org/officeDocument/2006/relationships/image" Target="../media/image1.emf"/><Relationship Id="rId15" Type="http://schemas.openxmlformats.org/officeDocument/2006/relationships/control" Target="../activeX/activeX105.xml"/><Relationship Id="rId23" Type="http://schemas.openxmlformats.org/officeDocument/2006/relationships/control" Target="../activeX/activeX113.xml"/><Relationship Id="rId28" Type="http://schemas.openxmlformats.org/officeDocument/2006/relationships/ctrlProp" Target="../ctrlProps/ctrlProp44.xml"/><Relationship Id="rId10" Type="http://schemas.openxmlformats.org/officeDocument/2006/relationships/control" Target="../activeX/activeX100.xml"/><Relationship Id="rId19" Type="http://schemas.openxmlformats.org/officeDocument/2006/relationships/control" Target="../activeX/activeX109.xml"/><Relationship Id="rId4" Type="http://schemas.openxmlformats.org/officeDocument/2006/relationships/control" Target="../activeX/activeX95.xml"/><Relationship Id="rId9" Type="http://schemas.openxmlformats.org/officeDocument/2006/relationships/control" Target="../activeX/activeX99.xml"/><Relationship Id="rId14" Type="http://schemas.openxmlformats.org/officeDocument/2006/relationships/control" Target="../activeX/activeX104.xml"/><Relationship Id="rId22" Type="http://schemas.openxmlformats.org/officeDocument/2006/relationships/control" Target="../activeX/activeX112.xml"/><Relationship Id="rId27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ayroll_Bridge_Checklist">
    <tabColor rgb="FFFFC000"/>
  </sheetPr>
  <dimension ref="A1:P155"/>
  <sheetViews>
    <sheetView showGridLines="0" tabSelected="1" zoomScale="90" zoomScaleNormal="90" workbookViewId="0">
      <selection activeCell="E22" sqref="E22:F23"/>
    </sheetView>
  </sheetViews>
  <sheetFormatPr defaultColWidth="9.140625" defaultRowHeight="15" x14ac:dyDescent="0.25"/>
  <cols>
    <col min="1" max="1" width="1.5703125" style="20" customWidth="1"/>
    <col min="2" max="3" width="2" style="20" customWidth="1"/>
    <col min="4" max="4" width="51.85546875" style="35" customWidth="1"/>
    <col min="5" max="5" width="30" style="148" customWidth="1"/>
    <col min="6" max="6" width="5.140625" style="20" customWidth="1"/>
    <col min="7" max="7" width="15.28515625" style="20" customWidth="1"/>
    <col min="8" max="8" width="9" style="20" customWidth="1"/>
    <col min="9" max="9" width="12.85546875" style="20" customWidth="1"/>
    <col min="10" max="10" width="12" style="20" bestFit="1" customWidth="1"/>
    <col min="11" max="11" width="30" style="20" customWidth="1"/>
    <col min="12" max="12" width="4.85546875" style="20" customWidth="1"/>
    <col min="13" max="13" width="14.85546875" style="20" customWidth="1"/>
    <col min="14" max="14" width="1.85546875" style="20" customWidth="1"/>
    <col min="15" max="15" width="2" style="20" customWidth="1"/>
    <col min="16" max="16384" width="9.140625" style="20"/>
  </cols>
  <sheetData>
    <row r="1" spans="1:16" x14ac:dyDescent="0.25">
      <c r="A1" s="39"/>
      <c r="B1" s="39"/>
      <c r="C1" s="39"/>
      <c r="E1" s="147" t="str">
        <f>IF((E9="Ceridian"),"*REQUIRED!!! What Vendor product does the client use?","")</f>
        <v/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x14ac:dyDescent="0.25">
      <c r="A2" s="39"/>
      <c r="B2" s="77"/>
      <c r="C2" s="77"/>
      <c r="D2" s="29"/>
      <c r="E2" s="78"/>
      <c r="F2" s="77"/>
      <c r="G2" s="77"/>
      <c r="H2" s="77"/>
      <c r="I2" s="77"/>
      <c r="J2" s="77"/>
      <c r="K2" s="77"/>
      <c r="L2" s="77"/>
      <c r="M2" s="77"/>
      <c r="N2" s="77"/>
      <c r="O2" s="77"/>
      <c r="P2" s="39"/>
    </row>
    <row r="3" spans="1:16" ht="27" thickBot="1" x14ac:dyDescent="0.3">
      <c r="A3" s="39"/>
      <c r="B3" s="77"/>
      <c r="C3" s="39"/>
      <c r="D3" s="30"/>
      <c r="E3" s="30"/>
      <c r="F3" s="39"/>
      <c r="G3" s="47" t="s">
        <v>288</v>
      </c>
      <c r="H3" s="39"/>
      <c r="I3" s="47"/>
      <c r="J3" s="47"/>
      <c r="K3" s="30"/>
      <c r="L3" s="30"/>
      <c r="M3" s="30"/>
      <c r="N3" s="30"/>
      <c r="O3" s="77"/>
      <c r="P3" s="39"/>
    </row>
    <row r="4" spans="1:16" ht="21.75" thickBot="1" x14ac:dyDescent="0.3">
      <c r="A4" s="39"/>
      <c r="B4" s="77"/>
      <c r="C4" s="39"/>
      <c r="D4" s="31"/>
      <c r="E4" s="79"/>
      <c r="F4" s="55" t="s">
        <v>52</v>
      </c>
      <c r="G4" s="269"/>
      <c r="H4" s="270"/>
      <c r="I4" s="270"/>
      <c r="J4" s="270"/>
      <c r="K4" s="271"/>
      <c r="L4" s="126"/>
      <c r="M4" s="126"/>
      <c r="N4" s="80"/>
      <c r="O4" s="77"/>
      <c r="P4" s="39"/>
    </row>
    <row r="5" spans="1:16" ht="21.75" thickBot="1" x14ac:dyDescent="0.3">
      <c r="A5" s="39"/>
      <c r="B5" s="77"/>
      <c r="C5" s="39"/>
      <c r="D5" s="142"/>
      <c r="E5" s="79"/>
      <c r="F5" s="95" t="s">
        <v>50</v>
      </c>
      <c r="G5" s="269"/>
      <c r="H5" s="270"/>
      <c r="I5" s="270"/>
      <c r="J5" s="270"/>
      <c r="K5" s="271"/>
      <c r="L5" s="126"/>
      <c r="M5" s="126"/>
      <c r="N5" s="39"/>
      <c r="O5" s="77"/>
      <c r="P5" s="39"/>
    </row>
    <row r="6" spans="1:16" ht="21" x14ac:dyDescent="0.25">
      <c r="A6" s="39"/>
      <c r="B6" s="77"/>
      <c r="C6" s="39"/>
      <c r="D6" s="31"/>
      <c r="E6" s="80"/>
      <c r="F6" s="80"/>
      <c r="G6" s="80"/>
      <c r="H6" s="80"/>
      <c r="I6" s="80"/>
      <c r="J6" s="80"/>
      <c r="K6" s="82"/>
      <c r="L6" s="82"/>
      <c r="M6" s="82"/>
      <c r="N6" s="39"/>
      <c r="O6" s="77"/>
      <c r="P6" s="39"/>
    </row>
    <row r="7" spans="1:16" x14ac:dyDescent="0.25">
      <c r="A7" s="39"/>
      <c r="B7" s="77"/>
      <c r="C7" s="39"/>
      <c r="D7" s="32" t="s">
        <v>49</v>
      </c>
      <c r="E7" s="32"/>
      <c r="F7" s="39"/>
      <c r="G7" s="39"/>
      <c r="H7" s="39"/>
      <c r="I7" s="39"/>
      <c r="J7" s="39"/>
      <c r="K7" s="39"/>
      <c r="L7" s="83"/>
      <c r="M7" s="83"/>
      <c r="N7" s="39"/>
      <c r="O7" s="77"/>
      <c r="P7" s="39"/>
    </row>
    <row r="8" spans="1:16" ht="22.5" customHeight="1" thickBot="1" x14ac:dyDescent="0.3">
      <c r="A8" s="39"/>
      <c r="B8" s="77"/>
      <c r="C8" s="39"/>
      <c r="D8" s="33" t="s">
        <v>251</v>
      </c>
      <c r="E8" s="85"/>
      <c r="F8" s="85"/>
      <c r="G8" s="39"/>
      <c r="H8" s="39"/>
      <c r="I8" s="39"/>
      <c r="J8" s="39"/>
      <c r="K8" s="221"/>
      <c r="L8" s="84"/>
      <c r="M8" s="84"/>
      <c r="N8" s="39"/>
      <c r="O8" s="77"/>
      <c r="P8" s="39"/>
    </row>
    <row r="9" spans="1:16" ht="18" customHeight="1" thickBot="1" x14ac:dyDescent="0.3">
      <c r="A9" s="39"/>
      <c r="B9" s="77"/>
      <c r="C9" s="39"/>
      <c r="D9" s="70" t="s">
        <v>221</v>
      </c>
      <c r="E9" s="244"/>
      <c r="F9" s="245"/>
      <c r="G9" s="209"/>
      <c r="H9" s="39"/>
      <c r="I9" s="39"/>
      <c r="J9" s="39"/>
      <c r="K9" s="39"/>
      <c r="L9" s="84"/>
      <c r="M9" s="84"/>
      <c r="N9" s="39"/>
      <c r="O9" s="77"/>
      <c r="P9" s="39"/>
    </row>
    <row r="10" spans="1:16" ht="24" hidden="1" customHeight="1" thickBot="1" x14ac:dyDescent="0.3">
      <c r="A10" s="39"/>
      <c r="B10" s="77"/>
      <c r="C10" s="39"/>
      <c r="D10" s="248" t="str">
        <f>IF(E9="Other","STOP!!!  If vendor is not in drop down menu, please fill out a new vendor checklist",
IF(E9="ADP","If adp product is not in list below, client cannot utilize bridge",
IF(E9="Paytime Payroll","*Not to be confused with Paytime Integrated Payroll Services based out of OH. This is a cloud based software that cannot send files via a Payroll Bridge connection*",
"")))</f>
        <v/>
      </c>
      <c r="E10" s="248"/>
      <c r="F10" s="248"/>
      <c r="G10" s="248"/>
      <c r="H10" s="248"/>
      <c r="I10" s="248"/>
      <c r="J10" s="248"/>
      <c r="K10" s="217"/>
      <c r="L10" s="217"/>
      <c r="M10" s="217"/>
      <c r="N10" s="39"/>
      <c r="O10" s="77"/>
      <c r="P10" s="39"/>
    </row>
    <row r="11" spans="1:16" ht="18.75" hidden="1" customHeight="1" thickBot="1" x14ac:dyDescent="0.3">
      <c r="A11" s="39"/>
      <c r="B11" s="77"/>
      <c r="C11" s="39"/>
      <c r="D11" s="38" t="s">
        <v>305</v>
      </c>
      <c r="E11" s="246" t="s">
        <v>270</v>
      </c>
      <c r="F11" s="247"/>
      <c r="G11" s="39"/>
      <c r="H11" s="39"/>
      <c r="I11" s="39"/>
      <c r="J11" s="39"/>
      <c r="K11" s="39"/>
      <c r="L11" s="84"/>
      <c r="M11" s="84"/>
      <c r="N11" s="39"/>
      <c r="O11" s="77"/>
      <c r="P11" s="39"/>
    </row>
    <row r="12" spans="1:16" ht="24" hidden="1" customHeight="1" thickBot="1" x14ac:dyDescent="0.3">
      <c r="A12" s="39"/>
      <c r="B12" s="77"/>
      <c r="C12" s="39"/>
      <c r="D12" s="153" t="s">
        <v>230</v>
      </c>
      <c r="E12" s="273" t="s">
        <v>270</v>
      </c>
      <c r="F12" s="274"/>
      <c r="G12" s="152"/>
      <c r="H12" s="39"/>
      <c r="I12" s="39"/>
      <c r="J12" s="39"/>
      <c r="K12" s="39"/>
      <c r="L12" s="84"/>
      <c r="M12" s="84"/>
      <c r="N12" s="39"/>
      <c r="O12" s="77"/>
      <c r="P12" s="39"/>
    </row>
    <row r="13" spans="1:16" ht="19.5" hidden="1" customHeight="1" thickBot="1" x14ac:dyDescent="0.3">
      <c r="A13" s="39"/>
      <c r="B13" s="77"/>
      <c r="C13" s="39"/>
      <c r="D13" s="38" t="s">
        <v>305</v>
      </c>
      <c r="E13" s="246" t="s">
        <v>270</v>
      </c>
      <c r="F13" s="247"/>
      <c r="G13" s="39"/>
      <c r="H13" s="39"/>
      <c r="I13" s="39"/>
      <c r="J13" s="39"/>
      <c r="K13" s="39"/>
      <c r="L13" s="84"/>
      <c r="M13" s="84"/>
      <c r="N13" s="39"/>
      <c r="O13" s="77"/>
      <c r="P13" s="39"/>
    </row>
    <row r="14" spans="1:16" ht="19.5" hidden="1" customHeight="1" thickBot="1" x14ac:dyDescent="0.3">
      <c r="A14" s="39"/>
      <c r="B14" s="77"/>
      <c r="C14" s="39"/>
      <c r="D14" s="38" t="s">
        <v>305</v>
      </c>
      <c r="E14" s="246" t="s">
        <v>270</v>
      </c>
      <c r="F14" s="247"/>
      <c r="G14" s="39"/>
      <c r="H14" s="39"/>
      <c r="I14" s="39"/>
      <c r="J14" s="39"/>
      <c r="K14" s="39"/>
      <c r="L14" s="84"/>
      <c r="M14" s="84"/>
      <c r="N14" s="39"/>
      <c r="O14" s="77"/>
      <c r="P14" s="39"/>
    </row>
    <row r="15" spans="1:16" ht="22.5" hidden="1" customHeight="1" thickBot="1" x14ac:dyDescent="0.3">
      <c r="A15" s="39"/>
      <c r="B15" s="77"/>
      <c r="C15" s="39"/>
      <c r="D15" s="272" t="str">
        <f>IF(OR((E11="ADP- Global View"),(E11="ADP- Hosting"),(E11="ADP- HRB"),(E11="ADP- Payforce"),(E11="ADP- ProBusiness"),(E11="ADP- Resource"),(E11="ADP- Workforce Now (PayeXpert)"),(E12="No"),(E13="Ceridian- Dayforce"),(E14="Ultipro- Midmarket")),"Not Eligible for 360 Loan and Deferral File Feeds","")</f>
        <v/>
      </c>
      <c r="E15" s="272"/>
      <c r="F15" s="272"/>
      <c r="G15" s="272"/>
      <c r="H15" s="39"/>
      <c r="I15" s="39"/>
      <c r="J15" s="39"/>
      <c r="K15" s="39"/>
      <c r="L15" s="84"/>
      <c r="M15" s="84"/>
      <c r="N15" s="39"/>
      <c r="O15" s="77"/>
      <c r="P15" s="39"/>
    </row>
    <row r="16" spans="1:16" ht="24.75" hidden="1" customHeight="1" thickBot="1" x14ac:dyDescent="0.3">
      <c r="A16" s="39"/>
      <c r="B16" s="77"/>
      <c r="C16" s="39"/>
      <c r="D16" s="71" t="str">
        <f>IF(OR((E9="Balance Point"),(E9="Certipay"),(E9="Datis"),(E9="Kelly Payroll (KTBS)"),(E9="Paychoice"),(E9="Paycor"),(E9="Paylocity/Ameripay"))," Will plan be using 360 setup to receive loan and deferral file feeds?",
IF(OR((E11="ADP- Enterprise*"),(E12="Yes"),(E14="Ultipro- Enterprise*"),(E13="Ceridian- Freedom*"))," Will plan be using 360 setup to receive loan and deferral file feeds? *NOT AVAILABLE WITH ALL VENDOR PRODUCTS",""))</f>
        <v/>
      </c>
      <c r="E16" s="246" t="s">
        <v>270</v>
      </c>
      <c r="F16" s="247"/>
      <c r="G16" s="39"/>
      <c r="H16" s="39"/>
      <c r="I16" s="39"/>
      <c r="J16" s="39"/>
      <c r="K16" s="39"/>
      <c r="L16" s="84"/>
      <c r="M16" s="84"/>
      <c r="N16" s="39"/>
      <c r="O16" s="77"/>
      <c r="P16" s="39"/>
    </row>
    <row r="17" spans="1:16" ht="22.5" hidden="1" customHeight="1" x14ac:dyDescent="0.25">
      <c r="A17" s="39"/>
      <c r="B17" s="77"/>
      <c r="C17" s="39"/>
      <c r="D17" s="248" t="s">
        <v>306</v>
      </c>
      <c r="E17" s="248"/>
      <c r="F17" s="248"/>
      <c r="G17" s="248"/>
      <c r="H17" s="39"/>
      <c r="I17" s="39"/>
      <c r="J17" s="39"/>
      <c r="K17" s="39"/>
      <c r="L17" s="84"/>
      <c r="M17" s="84"/>
      <c r="N17" s="39"/>
      <c r="O17" s="77"/>
      <c r="P17" s="39"/>
    </row>
    <row r="18" spans="1:16" ht="15.75" customHeight="1" thickBot="1" x14ac:dyDescent="0.3">
      <c r="A18" s="39"/>
      <c r="B18" s="77"/>
      <c r="C18" s="39"/>
      <c r="D18" s="143"/>
      <c r="E18" s="143"/>
      <c r="F18" s="143"/>
      <c r="G18" s="143"/>
      <c r="H18" s="39"/>
      <c r="I18" s="39"/>
      <c r="J18" s="39"/>
      <c r="K18" s="39"/>
      <c r="L18" s="84"/>
      <c r="M18" s="84"/>
      <c r="N18" s="39"/>
      <c r="O18" s="77"/>
      <c r="P18" s="39"/>
    </row>
    <row r="19" spans="1:16" ht="30" customHeight="1" x14ac:dyDescent="0.25">
      <c r="A19" s="39"/>
      <c r="B19" s="77"/>
      <c r="C19" s="39"/>
      <c r="D19" s="142" t="s">
        <v>252</v>
      </c>
      <c r="E19" s="258"/>
      <c r="F19" s="259"/>
      <c r="G19" s="262" t="s">
        <v>250</v>
      </c>
      <c r="H19" s="263"/>
      <c r="I19" s="263"/>
      <c r="J19" s="263"/>
      <c r="K19" s="264"/>
      <c r="L19" s="259"/>
      <c r="M19" s="84"/>
      <c r="N19" s="39"/>
      <c r="O19" s="77"/>
      <c r="P19" s="39"/>
    </row>
    <row r="20" spans="1:16" ht="39" customHeight="1" thickBot="1" x14ac:dyDescent="0.3">
      <c r="A20" s="39"/>
      <c r="B20" s="77"/>
      <c r="C20" s="39"/>
      <c r="D20" s="142"/>
      <c r="E20" s="260"/>
      <c r="F20" s="261"/>
      <c r="G20" s="39"/>
      <c r="H20" s="39"/>
      <c r="I20" s="39"/>
      <c r="J20" s="39"/>
      <c r="K20" s="260"/>
      <c r="L20" s="261"/>
      <c r="M20" s="84"/>
      <c r="N20" s="39"/>
      <c r="O20" s="77"/>
      <c r="P20" s="39"/>
    </row>
    <row r="21" spans="1:16" ht="22.5" customHeight="1" thickBot="1" x14ac:dyDescent="0.3">
      <c r="A21" s="39"/>
      <c r="B21" s="77"/>
      <c r="C21" s="39"/>
      <c r="D21" s="142"/>
      <c r="E21" s="256"/>
      <c r="F21" s="256"/>
      <c r="G21" s="39"/>
      <c r="H21" s="39"/>
      <c r="I21" s="39"/>
      <c r="J21" s="39"/>
      <c r="K21" s="257"/>
      <c r="L21" s="257"/>
      <c r="M21" s="84"/>
      <c r="N21" s="39"/>
      <c r="O21" s="77"/>
      <c r="P21" s="39"/>
    </row>
    <row r="22" spans="1:16" ht="31.5" customHeight="1" x14ac:dyDescent="0.25">
      <c r="A22" s="39"/>
      <c r="B22" s="77"/>
      <c r="C22" s="39"/>
      <c r="D22" s="142" t="s">
        <v>283</v>
      </c>
      <c r="E22" s="258"/>
      <c r="F22" s="259"/>
      <c r="G22" s="262" t="s">
        <v>253</v>
      </c>
      <c r="H22" s="263"/>
      <c r="I22" s="263"/>
      <c r="J22" s="263"/>
      <c r="K22" s="264"/>
      <c r="L22" s="259"/>
      <c r="M22" s="84"/>
      <c r="N22" s="39"/>
      <c r="O22" s="77"/>
      <c r="P22" s="39"/>
    </row>
    <row r="23" spans="1:16" ht="39" customHeight="1" thickBot="1" x14ac:dyDescent="0.3">
      <c r="A23" s="39"/>
      <c r="B23" s="77"/>
      <c r="C23" s="39"/>
      <c r="D23" s="142"/>
      <c r="E23" s="260"/>
      <c r="F23" s="261"/>
      <c r="G23" s="39"/>
      <c r="H23" s="39"/>
      <c r="I23" s="39"/>
      <c r="J23" s="39"/>
      <c r="K23" s="260"/>
      <c r="L23" s="261"/>
      <c r="M23" s="84"/>
      <c r="N23" s="39"/>
      <c r="O23" s="77"/>
      <c r="P23" s="39"/>
    </row>
    <row r="24" spans="1:16" ht="22.5" customHeight="1" thickBot="1" x14ac:dyDescent="0.3">
      <c r="A24" s="39"/>
      <c r="B24" s="77"/>
      <c r="C24" s="39"/>
      <c r="D24" s="142"/>
      <c r="E24" s="256"/>
      <c r="F24" s="256"/>
      <c r="G24" s="39"/>
      <c r="H24" s="39"/>
      <c r="I24" s="39"/>
      <c r="J24" s="39"/>
      <c r="K24" s="257"/>
      <c r="L24" s="257"/>
      <c r="M24" s="84"/>
      <c r="N24" s="39"/>
      <c r="O24" s="77"/>
      <c r="P24" s="39"/>
    </row>
    <row r="25" spans="1:16" ht="36" customHeight="1" x14ac:dyDescent="0.25">
      <c r="A25" s="39"/>
      <c r="B25" s="77"/>
      <c r="C25" s="39"/>
      <c r="D25" s="142" t="s">
        <v>247</v>
      </c>
      <c r="E25" s="258"/>
      <c r="F25" s="259"/>
      <c r="G25" s="262" t="s">
        <v>282</v>
      </c>
      <c r="H25" s="263"/>
      <c r="I25" s="263"/>
      <c r="J25" s="263"/>
      <c r="K25" s="264"/>
      <c r="L25" s="259"/>
      <c r="M25" s="84"/>
      <c r="N25" s="39"/>
      <c r="O25" s="77"/>
      <c r="P25" s="39"/>
    </row>
    <row r="26" spans="1:16" ht="39" customHeight="1" thickBot="1" x14ac:dyDescent="0.3">
      <c r="A26" s="39"/>
      <c r="B26" s="77"/>
      <c r="C26" s="39"/>
      <c r="D26" s="142"/>
      <c r="E26" s="260"/>
      <c r="F26" s="261"/>
      <c r="G26" s="39"/>
      <c r="H26" s="39"/>
      <c r="I26" s="39"/>
      <c r="J26" s="39"/>
      <c r="K26" s="260"/>
      <c r="L26" s="261"/>
      <c r="M26" s="84"/>
      <c r="N26" s="39"/>
      <c r="O26" s="77"/>
      <c r="P26" s="39"/>
    </row>
    <row r="27" spans="1:16" ht="22.5" customHeight="1" thickBot="1" x14ac:dyDescent="0.3">
      <c r="A27" s="39"/>
      <c r="B27" s="77"/>
      <c r="C27" s="39"/>
      <c r="D27" s="142"/>
      <c r="E27" s="256"/>
      <c r="F27" s="256"/>
      <c r="G27" s="39"/>
      <c r="H27" s="39"/>
      <c r="I27" s="39"/>
      <c r="J27" s="39"/>
      <c r="K27" s="265"/>
      <c r="L27" s="265"/>
      <c r="M27" s="84"/>
      <c r="N27" s="39"/>
      <c r="O27" s="77"/>
      <c r="P27" s="39"/>
    </row>
    <row r="28" spans="1:16" ht="22.5" customHeight="1" thickBot="1" x14ac:dyDescent="0.3">
      <c r="A28" s="39"/>
      <c r="B28" s="77"/>
      <c r="C28" s="39"/>
      <c r="D28" s="146" t="s">
        <v>222</v>
      </c>
      <c r="E28" s="267"/>
      <c r="F28" s="268"/>
      <c r="G28" s="39"/>
      <c r="H28" s="39"/>
      <c r="I28" s="39"/>
      <c r="J28" s="39"/>
      <c r="K28" s="266"/>
      <c r="L28" s="266"/>
      <c r="M28" s="84"/>
      <c r="N28" s="39"/>
      <c r="O28" s="77"/>
      <c r="P28" s="39"/>
    </row>
    <row r="29" spans="1:16" s="39" customFormat="1" ht="7.5" customHeight="1" thickBot="1" x14ac:dyDescent="0.3">
      <c r="B29" s="77"/>
      <c r="D29" s="146"/>
      <c r="E29" s="72"/>
      <c r="L29" s="149"/>
      <c r="M29" s="73"/>
      <c r="O29" s="77"/>
    </row>
    <row r="30" spans="1:16" s="39" customFormat="1" ht="7.5" customHeight="1" thickTop="1" x14ac:dyDescent="0.25">
      <c r="B30" s="77"/>
      <c r="D30" s="53"/>
      <c r="E30" s="100"/>
      <c r="F30" s="74"/>
      <c r="G30" s="74"/>
      <c r="H30" s="74"/>
      <c r="I30" s="74"/>
      <c r="J30" s="74"/>
      <c r="K30" s="74"/>
      <c r="L30" s="101"/>
      <c r="M30" s="75"/>
      <c r="O30" s="77"/>
    </row>
    <row r="31" spans="1:16" ht="19.5" thickBot="1" x14ac:dyDescent="0.3">
      <c r="A31" s="39"/>
      <c r="B31" s="77"/>
      <c r="C31" s="39"/>
      <c r="D31" s="33" t="s">
        <v>145</v>
      </c>
      <c r="E31" s="102"/>
      <c r="F31" s="39"/>
      <c r="G31" s="39"/>
      <c r="H31" s="39"/>
      <c r="I31" s="39"/>
      <c r="J31" s="39"/>
      <c r="K31" s="39"/>
      <c r="L31" s="39"/>
      <c r="M31" s="39"/>
      <c r="N31" s="39"/>
      <c r="O31" s="77"/>
      <c r="P31" s="39"/>
    </row>
    <row r="32" spans="1:16" ht="15.75" customHeight="1" thickBot="1" x14ac:dyDescent="0.3">
      <c r="A32" s="39"/>
      <c r="B32" s="77"/>
      <c r="C32" s="39"/>
      <c r="D32" s="35" t="s">
        <v>139</v>
      </c>
      <c r="E32" s="4" t="s">
        <v>270</v>
      </c>
      <c r="F32" s="39"/>
      <c r="G32" s="249" t="s">
        <v>271</v>
      </c>
      <c r="H32" s="249"/>
      <c r="I32" s="249"/>
      <c r="J32" s="249"/>
      <c r="K32" s="249"/>
      <c r="L32" s="249"/>
      <c r="M32" s="249"/>
      <c r="N32" s="39"/>
      <c r="O32" s="77"/>
      <c r="P32" s="39"/>
    </row>
    <row r="33" spans="1:16" ht="15.75" customHeight="1" thickBot="1" x14ac:dyDescent="0.3">
      <c r="A33" s="39"/>
      <c r="B33" s="77"/>
      <c r="C33" s="39"/>
      <c r="F33" s="39"/>
      <c r="G33" s="249"/>
      <c r="H33" s="249"/>
      <c r="I33" s="249"/>
      <c r="J33" s="249"/>
      <c r="K33" s="249"/>
      <c r="L33" s="249"/>
      <c r="M33" s="249"/>
      <c r="N33" s="39"/>
      <c r="O33" s="77"/>
      <c r="P33" s="39"/>
    </row>
    <row r="34" spans="1:16" ht="15.75" customHeight="1" thickBot="1" x14ac:dyDescent="0.3">
      <c r="A34" s="39"/>
      <c r="B34" s="77"/>
      <c r="C34" s="39"/>
      <c r="D34" s="35" t="s">
        <v>227</v>
      </c>
      <c r="E34" s="2" t="s">
        <v>270</v>
      </c>
      <c r="F34" s="39"/>
      <c r="G34" s="249"/>
      <c r="H34" s="249"/>
      <c r="I34" s="249"/>
      <c r="J34" s="249"/>
      <c r="K34" s="249"/>
      <c r="L34" s="249"/>
      <c r="M34" s="249"/>
      <c r="N34" s="39"/>
      <c r="O34" s="77"/>
      <c r="P34" s="39"/>
    </row>
    <row r="35" spans="1:16" ht="33" customHeight="1" x14ac:dyDescent="0.25">
      <c r="A35" s="39"/>
      <c r="B35" s="77"/>
      <c r="C35" s="39"/>
      <c r="D35" s="243" t="str">
        <f>IF(E34="Full Service ", "Cash Receipts will finish contribution on behalf of client.  *Only available for clients &gt; $100 million in assets",IF(E34="Self Service", "Client will complete contributions via PSC. *For clients &lt; $100 million in assets",""))</f>
        <v/>
      </c>
      <c r="E35" s="243"/>
      <c r="F35" s="39"/>
      <c r="G35" s="249"/>
      <c r="H35" s="249"/>
      <c r="I35" s="249"/>
      <c r="J35" s="249"/>
      <c r="K35" s="249"/>
      <c r="L35" s="249"/>
      <c r="M35" s="249"/>
      <c r="N35" s="39"/>
      <c r="O35" s="77"/>
      <c r="P35" s="39"/>
    </row>
    <row r="36" spans="1:16" ht="15.75" thickBot="1" x14ac:dyDescent="0.3">
      <c r="A36" s="39"/>
      <c r="B36" s="77"/>
      <c r="C36" s="39"/>
      <c r="F36" s="39"/>
      <c r="G36" s="39"/>
      <c r="H36" s="39"/>
      <c r="I36" s="39"/>
      <c r="J36" s="39"/>
      <c r="K36" s="39"/>
      <c r="L36" s="39"/>
      <c r="M36" s="39"/>
      <c r="N36" s="39"/>
      <c r="O36" s="77"/>
      <c r="P36" s="39"/>
    </row>
    <row r="37" spans="1:16" ht="15.75" thickBot="1" x14ac:dyDescent="0.3">
      <c r="A37" s="39"/>
      <c r="B37" s="77"/>
      <c r="C37" s="39"/>
      <c r="D37" s="35" t="s">
        <v>67</v>
      </c>
      <c r="E37" s="2" t="s">
        <v>270</v>
      </c>
      <c r="F37" s="39"/>
      <c r="G37" s="89"/>
      <c r="H37" s="48" t="s">
        <v>239</v>
      </c>
      <c r="I37" s="145" t="s">
        <v>240</v>
      </c>
      <c r="J37" s="250" t="s">
        <v>51</v>
      </c>
      <c r="K37" s="251"/>
      <c r="L37" s="251"/>
      <c r="M37" s="252"/>
      <c r="N37" s="39"/>
      <c r="O37" s="77"/>
      <c r="P37" s="39"/>
    </row>
    <row r="38" spans="1:16" ht="15.75" thickBot="1" x14ac:dyDescent="0.3">
      <c r="A38" s="39"/>
      <c r="B38" s="77"/>
      <c r="C38" s="39"/>
      <c r="F38" s="39"/>
      <c r="G38" s="59" t="s">
        <v>27</v>
      </c>
      <c r="H38" s="113"/>
      <c r="I38" s="60"/>
      <c r="J38" s="253"/>
      <c r="K38" s="254"/>
      <c r="L38" s="254"/>
      <c r="M38" s="255"/>
      <c r="N38" s="39"/>
      <c r="O38" s="77"/>
      <c r="P38" s="39"/>
    </row>
    <row r="39" spans="1:16" ht="15.75" thickBot="1" x14ac:dyDescent="0.3">
      <c r="A39" s="39"/>
      <c r="B39" s="77"/>
      <c r="C39" s="39"/>
      <c r="D39" s="36" t="s">
        <v>61</v>
      </c>
      <c r="E39" s="2" t="s">
        <v>270</v>
      </c>
      <c r="F39" s="39"/>
      <c r="G39" s="61" t="s">
        <v>28</v>
      </c>
      <c r="H39" s="56"/>
      <c r="I39" s="56"/>
      <c r="J39" s="240"/>
      <c r="K39" s="241"/>
      <c r="L39" s="241"/>
      <c r="M39" s="242"/>
      <c r="N39" s="39"/>
      <c r="O39" s="77"/>
      <c r="P39" s="39"/>
    </row>
    <row r="40" spans="1:16" ht="15.75" thickBot="1" x14ac:dyDescent="0.3">
      <c r="A40" s="39"/>
      <c r="B40" s="77"/>
      <c r="C40" s="39"/>
      <c r="F40" s="39"/>
      <c r="G40" s="61" t="s">
        <v>29</v>
      </c>
      <c r="H40" s="56"/>
      <c r="I40" s="56"/>
      <c r="J40" s="240"/>
      <c r="K40" s="241"/>
      <c r="L40" s="241"/>
      <c r="M40" s="242"/>
      <c r="N40" s="39"/>
      <c r="O40" s="77"/>
      <c r="P40" s="39"/>
    </row>
    <row r="41" spans="1:16" ht="17.25" customHeight="1" thickBot="1" x14ac:dyDescent="0.3">
      <c r="A41" s="39"/>
      <c r="B41" s="77"/>
      <c r="C41" s="39"/>
      <c r="D41" s="36" t="s">
        <v>62</v>
      </c>
      <c r="E41" s="2" t="s">
        <v>270</v>
      </c>
      <c r="F41" s="39"/>
      <c r="G41" s="61" t="s">
        <v>30</v>
      </c>
      <c r="H41" s="56"/>
      <c r="I41" s="56"/>
      <c r="J41" s="240"/>
      <c r="K41" s="241"/>
      <c r="L41" s="241"/>
      <c r="M41" s="242"/>
      <c r="N41" s="39"/>
      <c r="O41" s="77"/>
      <c r="P41" s="39"/>
    </row>
    <row r="42" spans="1:16" ht="15.75" thickBot="1" x14ac:dyDescent="0.3">
      <c r="A42" s="39"/>
      <c r="B42" s="77"/>
      <c r="C42" s="39"/>
      <c r="F42" s="39"/>
      <c r="G42" s="61" t="s">
        <v>31</v>
      </c>
      <c r="H42" s="56"/>
      <c r="I42" s="56"/>
      <c r="J42" s="240"/>
      <c r="K42" s="241"/>
      <c r="L42" s="241"/>
      <c r="M42" s="242"/>
      <c r="N42" s="39"/>
      <c r="O42" s="77"/>
      <c r="P42" s="39"/>
    </row>
    <row r="43" spans="1:16" ht="15.75" thickBot="1" x14ac:dyDescent="0.3">
      <c r="A43" s="39"/>
      <c r="B43" s="77"/>
      <c r="C43" s="39"/>
      <c r="D43" s="36" t="s">
        <v>65</v>
      </c>
      <c r="E43" s="2" t="s">
        <v>270</v>
      </c>
      <c r="F43" s="39"/>
      <c r="G43" s="61" t="s">
        <v>32</v>
      </c>
      <c r="H43" s="56"/>
      <c r="I43" s="56"/>
      <c r="J43" s="240"/>
      <c r="K43" s="241"/>
      <c r="L43" s="241"/>
      <c r="M43" s="242"/>
      <c r="N43" s="39"/>
      <c r="O43" s="77"/>
      <c r="P43" s="39"/>
    </row>
    <row r="44" spans="1:16" ht="15.75" thickBot="1" x14ac:dyDescent="0.3">
      <c r="A44" s="39"/>
      <c r="B44" s="77"/>
      <c r="C44" s="39"/>
      <c r="F44" s="39"/>
      <c r="G44" s="62" t="s">
        <v>33</v>
      </c>
      <c r="H44" s="56"/>
      <c r="I44" s="58"/>
      <c r="J44" s="240"/>
      <c r="K44" s="241"/>
      <c r="L44" s="241"/>
      <c r="M44" s="242"/>
      <c r="N44" s="39"/>
      <c r="O44" s="77"/>
      <c r="P44" s="39"/>
    </row>
    <row r="45" spans="1:16" ht="15.75" thickBot="1" x14ac:dyDescent="0.3">
      <c r="A45" s="39"/>
      <c r="B45" s="77"/>
      <c r="C45" s="39"/>
      <c r="D45" s="36" t="s">
        <v>35</v>
      </c>
      <c r="E45" s="2" t="s">
        <v>270</v>
      </c>
      <c r="F45" s="39"/>
      <c r="G45" s="63" t="s">
        <v>34</v>
      </c>
      <c r="H45" s="56"/>
      <c r="I45" s="57"/>
      <c r="J45" s="240"/>
      <c r="K45" s="241"/>
      <c r="L45" s="241"/>
      <c r="M45" s="242"/>
      <c r="N45" s="39"/>
      <c r="O45" s="77"/>
      <c r="P45" s="39"/>
    </row>
    <row r="46" spans="1:16" ht="15.75" thickBot="1" x14ac:dyDescent="0.3">
      <c r="A46" s="39"/>
      <c r="B46" s="77"/>
      <c r="C46" s="39"/>
      <c r="F46" s="39"/>
      <c r="G46" s="61" t="s">
        <v>37</v>
      </c>
      <c r="H46" s="56"/>
      <c r="I46" s="56"/>
      <c r="J46" s="240"/>
      <c r="K46" s="241"/>
      <c r="L46" s="241"/>
      <c r="M46" s="242"/>
      <c r="N46" s="39"/>
      <c r="O46" s="77"/>
      <c r="P46" s="39"/>
    </row>
    <row r="47" spans="1:16" ht="15.75" thickBot="1" x14ac:dyDescent="0.3">
      <c r="A47" s="39"/>
      <c r="B47" s="77"/>
      <c r="C47" s="39"/>
      <c r="D47" s="36" t="s">
        <v>63</v>
      </c>
      <c r="E47" s="4" t="s">
        <v>270</v>
      </c>
      <c r="F47" s="39"/>
      <c r="G47" s="61" t="s">
        <v>38</v>
      </c>
      <c r="H47" s="56"/>
      <c r="I47" s="56"/>
      <c r="J47" s="240"/>
      <c r="K47" s="241"/>
      <c r="L47" s="241"/>
      <c r="M47" s="242"/>
      <c r="N47" s="39"/>
      <c r="O47" s="77"/>
      <c r="P47" s="39"/>
    </row>
    <row r="48" spans="1:16" ht="15.75" thickBot="1" x14ac:dyDescent="0.3">
      <c r="A48" s="39"/>
      <c r="B48" s="77"/>
      <c r="C48" s="39"/>
      <c r="F48" s="39"/>
      <c r="G48" s="61" t="s">
        <v>39</v>
      </c>
      <c r="H48" s="56"/>
      <c r="I48" s="56"/>
      <c r="J48" s="240"/>
      <c r="K48" s="241"/>
      <c r="L48" s="241"/>
      <c r="M48" s="242"/>
      <c r="N48" s="39"/>
      <c r="O48" s="77"/>
      <c r="P48" s="39"/>
    </row>
    <row r="49" spans="1:16" ht="15.75" thickBot="1" x14ac:dyDescent="0.3">
      <c r="A49" s="39"/>
      <c r="B49" s="77"/>
      <c r="C49" s="39"/>
      <c r="D49" s="35" t="s">
        <v>84</v>
      </c>
      <c r="E49" s="2" t="s">
        <v>270</v>
      </c>
      <c r="F49" s="39"/>
      <c r="G49" s="61" t="s">
        <v>40</v>
      </c>
      <c r="H49" s="56"/>
      <c r="I49" s="56"/>
      <c r="J49" s="240"/>
      <c r="K49" s="241"/>
      <c r="L49" s="241"/>
      <c r="M49" s="242"/>
      <c r="N49" s="39"/>
      <c r="O49" s="77"/>
      <c r="P49" s="39"/>
    </row>
    <row r="50" spans="1:16" ht="15.75" thickBot="1" x14ac:dyDescent="0.3">
      <c r="A50" s="39"/>
      <c r="B50" s="77"/>
      <c r="C50" s="39"/>
      <c r="F50" s="39"/>
      <c r="G50" s="61" t="s">
        <v>41</v>
      </c>
      <c r="H50" s="56"/>
      <c r="I50" s="56"/>
      <c r="J50" s="240"/>
      <c r="K50" s="241"/>
      <c r="L50" s="241"/>
      <c r="M50" s="242"/>
      <c r="N50" s="39"/>
      <c r="O50" s="77"/>
      <c r="P50" s="39"/>
    </row>
    <row r="51" spans="1:16" ht="15.75" thickBot="1" x14ac:dyDescent="0.3">
      <c r="A51" s="39"/>
      <c r="B51" s="77"/>
      <c r="C51" s="39"/>
      <c r="D51" s="35" t="s">
        <v>90</v>
      </c>
      <c r="E51" s="2" t="s">
        <v>270</v>
      </c>
      <c r="F51" s="39"/>
      <c r="G51" s="61" t="s">
        <v>42</v>
      </c>
      <c r="H51" s="56"/>
      <c r="I51" s="56"/>
      <c r="J51" s="240"/>
      <c r="K51" s="241"/>
      <c r="L51" s="241"/>
      <c r="M51" s="242"/>
      <c r="N51" s="39"/>
      <c r="O51" s="77"/>
      <c r="P51" s="39"/>
    </row>
    <row r="52" spans="1:16" ht="15.75" thickBot="1" x14ac:dyDescent="0.3">
      <c r="A52" s="39"/>
      <c r="B52" s="77"/>
      <c r="C52" s="39"/>
      <c r="F52" s="39"/>
      <c r="G52" s="64" t="s">
        <v>43</v>
      </c>
      <c r="H52" s="115"/>
      <c r="I52" s="65"/>
      <c r="J52" s="237"/>
      <c r="K52" s="238"/>
      <c r="L52" s="238"/>
      <c r="M52" s="239"/>
      <c r="N52" s="39"/>
      <c r="O52" s="77"/>
      <c r="P52" s="39"/>
    </row>
    <row r="53" spans="1:16" ht="18.75" customHeight="1" thickBot="1" x14ac:dyDescent="0.3">
      <c r="A53" s="39"/>
      <c r="B53" s="77"/>
      <c r="C53" s="39"/>
      <c r="D53" s="36" t="s">
        <v>64</v>
      </c>
      <c r="E53" s="4" t="s">
        <v>270</v>
      </c>
      <c r="F53" s="39"/>
      <c r="G53" s="66" t="s">
        <v>248</v>
      </c>
      <c r="N53" s="39"/>
      <c r="O53" s="77"/>
      <c r="P53" s="39"/>
    </row>
    <row r="54" spans="1:16" s="27" customFormat="1" ht="15.75" hidden="1" thickBot="1" x14ac:dyDescent="0.3">
      <c r="A54" s="88"/>
      <c r="B54" s="77"/>
      <c r="C54" s="86"/>
      <c r="D54" s="42" t="s">
        <v>83</v>
      </c>
      <c r="E54" s="135"/>
      <c r="F54" s="88"/>
      <c r="I54" s="88"/>
      <c r="J54" s="88"/>
      <c r="K54" s="39"/>
      <c r="L54" s="149"/>
      <c r="M54" s="149"/>
      <c r="N54" s="88"/>
      <c r="O54" s="90"/>
      <c r="P54" s="88"/>
    </row>
    <row r="55" spans="1:16" ht="16.5" customHeight="1" thickBot="1" x14ac:dyDescent="0.35">
      <c r="A55" s="103"/>
      <c r="B55" s="77"/>
      <c r="C55" s="86"/>
      <c r="D55" s="40"/>
      <c r="E55" s="26"/>
      <c r="F55" s="39"/>
      <c r="G55" s="67" t="str">
        <f>IF(OR((E41="Actual Hours"),(E45="A- All OE Features"),(E45="E- Enrollment Only"),(E43="Calc-Actual Hours")),"- Credited Hours (Vesting, OE, Eligibility)","")</f>
        <v/>
      </c>
      <c r="I55" s="67"/>
      <c r="J55" s="67"/>
      <c r="K55" s="39"/>
      <c r="L55" s="39"/>
      <c r="M55" s="39"/>
      <c r="N55" s="103"/>
      <c r="O55" s="77"/>
      <c r="P55" s="39"/>
    </row>
    <row r="56" spans="1:16" ht="15.75" customHeight="1" thickBot="1" x14ac:dyDescent="0.3">
      <c r="A56" s="103"/>
      <c r="B56" s="77"/>
      <c r="C56" s="86"/>
      <c r="D56" s="36" t="s">
        <v>60</v>
      </c>
      <c r="E56" s="2" t="s">
        <v>270</v>
      </c>
      <c r="F56" s="39"/>
      <c r="G56" s="68" t="str">
        <f>IF(OR((E45="A- All OE Features"),(E45="E- Enrollment Only")),"- Employment Dates (OE)","")</f>
        <v/>
      </c>
      <c r="I56" s="68"/>
      <c r="J56" s="68"/>
      <c r="K56" s="39"/>
      <c r="L56" s="39"/>
      <c r="M56" s="39"/>
      <c r="N56" s="103"/>
      <c r="O56" s="77"/>
      <c r="P56" s="39"/>
    </row>
    <row r="57" spans="1:16" ht="15.75" hidden="1" customHeight="1" thickBot="1" x14ac:dyDescent="0.3">
      <c r="A57" s="39"/>
      <c r="B57" s="77"/>
      <c r="C57" s="39"/>
      <c r="D57" s="41" t="s">
        <v>298</v>
      </c>
      <c r="E57" s="2"/>
      <c r="F57" s="39"/>
      <c r="G57" s="39"/>
      <c r="I57" s="67"/>
      <c r="J57" s="67"/>
      <c r="K57" s="39"/>
      <c r="L57" s="39"/>
      <c r="M57" s="39"/>
      <c r="N57" s="39"/>
      <c r="O57" s="77"/>
      <c r="P57" s="39"/>
    </row>
    <row r="58" spans="1:16" ht="15.75" hidden="1" thickBot="1" x14ac:dyDescent="0.3">
      <c r="A58" s="39"/>
      <c r="B58" s="77"/>
      <c r="C58" s="39"/>
      <c r="D58" s="213" t="s">
        <v>299</v>
      </c>
      <c r="E58" s="93"/>
      <c r="F58" s="39"/>
      <c r="I58" s="39"/>
      <c r="J58" s="39"/>
      <c r="K58" s="39"/>
      <c r="L58" s="39"/>
      <c r="M58" s="39"/>
      <c r="N58" s="39"/>
      <c r="O58" s="77"/>
      <c r="P58" s="39"/>
    </row>
    <row r="59" spans="1:16" ht="15.75" customHeight="1" thickBot="1" x14ac:dyDescent="0.3">
      <c r="A59" s="39"/>
      <c r="B59" s="77"/>
      <c r="C59" s="39"/>
      <c r="D59" s="41"/>
      <c r="F59" s="39"/>
      <c r="G59" s="67" t="str">
        <f>IF(E37="Yes","- Salary Information, Phone Number and Work Email (Next Gen)","")</f>
        <v/>
      </c>
      <c r="I59" s="134"/>
      <c r="J59" s="134"/>
      <c r="K59" s="134"/>
      <c r="L59" s="39"/>
      <c r="M59" s="39"/>
      <c r="N59" s="39"/>
      <c r="O59" s="77"/>
      <c r="P59" s="39"/>
    </row>
    <row r="60" spans="1:16" ht="30.75" customHeight="1" thickBot="1" x14ac:dyDescent="0.3">
      <c r="A60" s="39"/>
      <c r="B60" s="77"/>
      <c r="C60" s="39"/>
      <c r="D60" s="36" t="s">
        <v>224</v>
      </c>
      <c r="E60" s="2" t="s">
        <v>270</v>
      </c>
      <c r="F60" s="39"/>
      <c r="G60" s="67" t="str">
        <f>IF(E47="Opt Out","- Birthdate, Salary Information, Gender, Marital Status, Address (Managed Accounts)","")</f>
        <v/>
      </c>
      <c r="H60" s="134"/>
      <c r="I60" s="134"/>
      <c r="J60" s="134"/>
      <c r="K60" s="134"/>
      <c r="M60" s="39"/>
      <c r="N60" s="39"/>
      <c r="O60" s="77"/>
      <c r="P60" s="39"/>
    </row>
    <row r="61" spans="1:16" ht="15.75" hidden="1" thickBot="1" x14ac:dyDescent="0.3">
      <c r="A61" s="39"/>
      <c r="B61" s="77"/>
      <c r="C61" s="39"/>
      <c r="D61" s="43" t="s">
        <v>300</v>
      </c>
      <c r="E61" s="93"/>
      <c r="F61" s="39"/>
      <c r="G61" s="39"/>
      <c r="M61" s="39"/>
      <c r="N61" s="39"/>
      <c r="O61" s="77"/>
      <c r="P61" s="39"/>
    </row>
    <row r="62" spans="1:16" ht="15.75" customHeight="1" thickBot="1" x14ac:dyDescent="0.3">
      <c r="A62" s="39"/>
      <c r="B62" s="77"/>
      <c r="C62" s="39"/>
      <c r="F62" s="39"/>
      <c r="G62" s="67" t="str">
        <f>IF(E67="Yes","- Add SQL to FSET in case null is passed in division column (Divisional Plan) ","")</f>
        <v/>
      </c>
      <c r="I62" s="134"/>
      <c r="J62" s="134"/>
      <c r="K62" s="134"/>
      <c r="M62" s="39"/>
      <c r="N62" s="39"/>
      <c r="O62" s="77"/>
      <c r="P62" s="39"/>
    </row>
    <row r="63" spans="1:16" s="39" customFormat="1" ht="15.75" customHeight="1" thickBot="1" x14ac:dyDescent="0.3">
      <c r="B63" s="77"/>
      <c r="D63" s="36" t="s">
        <v>85</v>
      </c>
      <c r="E63" s="2" t="s">
        <v>270</v>
      </c>
      <c r="H63" s="134"/>
      <c r="I63" s="134"/>
      <c r="J63" s="134"/>
      <c r="K63" s="134"/>
      <c r="M63" s="144"/>
      <c r="O63" s="77"/>
    </row>
    <row r="64" spans="1:16" s="39" customFormat="1" ht="15.75" hidden="1" customHeight="1" thickBot="1" x14ac:dyDescent="0.3">
      <c r="B64" s="77"/>
      <c r="D64" s="38" t="s">
        <v>301</v>
      </c>
      <c r="E64" s="22" t="s">
        <v>270</v>
      </c>
      <c r="M64" s="144"/>
      <c r="O64" s="77"/>
    </row>
    <row r="65" spans="1:16" s="39" customFormat="1" ht="15.75" hidden="1" customHeight="1" thickBot="1" x14ac:dyDescent="0.3">
      <c r="B65" s="77"/>
      <c r="D65" s="38" t="s">
        <v>302</v>
      </c>
      <c r="E65" s="92"/>
      <c r="O65" s="77"/>
    </row>
    <row r="66" spans="1:16" ht="15.75" customHeight="1" thickBot="1" x14ac:dyDescent="0.3">
      <c r="A66" s="39"/>
      <c r="B66" s="77"/>
      <c r="C66" s="39"/>
      <c r="D66" s="150"/>
      <c r="F66" s="39"/>
      <c r="G66" s="39"/>
      <c r="H66" s="39"/>
      <c r="M66" s="39"/>
      <c r="N66" s="39"/>
      <c r="O66" s="77"/>
      <c r="P66" s="39"/>
    </row>
    <row r="67" spans="1:16" ht="15.75" customHeight="1" thickBot="1" x14ac:dyDescent="0.3">
      <c r="A67" s="39"/>
      <c r="B67" s="77"/>
      <c r="C67" s="39"/>
      <c r="D67" s="36" t="s">
        <v>289</v>
      </c>
      <c r="E67" s="2" t="s">
        <v>270</v>
      </c>
      <c r="F67" s="39"/>
      <c r="G67" s="39"/>
      <c r="H67" s="39"/>
      <c r="M67" s="39"/>
      <c r="N67" s="39"/>
      <c r="O67" s="77"/>
      <c r="P67" s="39"/>
    </row>
    <row r="68" spans="1:16" ht="15.75" hidden="1" thickBot="1" x14ac:dyDescent="0.3">
      <c r="A68" s="39"/>
      <c r="B68" s="77"/>
      <c r="C68" s="39"/>
      <c r="D68" s="142" t="s">
        <v>303</v>
      </c>
      <c r="E68" s="2"/>
      <c r="F68" s="39"/>
      <c r="G68" s="39"/>
      <c r="L68" s="39"/>
      <c r="M68" s="39"/>
      <c r="N68" s="39"/>
      <c r="O68" s="77"/>
      <c r="P68" s="39"/>
    </row>
    <row r="69" spans="1:16" ht="16.5" hidden="1" thickBot="1" x14ac:dyDescent="0.3">
      <c r="A69" s="39"/>
      <c r="B69" s="77"/>
      <c r="C69" s="39"/>
      <c r="D69" s="243" t="s">
        <v>304</v>
      </c>
      <c r="E69" s="243"/>
      <c r="F69" s="39"/>
      <c r="G69" s="39"/>
      <c r="L69" s="39"/>
      <c r="M69" s="39"/>
      <c r="N69" s="39"/>
      <c r="O69" s="77"/>
      <c r="P69" s="39"/>
    </row>
    <row r="70" spans="1:16" ht="15.75" hidden="1" thickBot="1" x14ac:dyDescent="0.25">
      <c r="A70" s="39"/>
      <c r="B70" s="77"/>
      <c r="C70" s="39"/>
      <c r="D70" s="37" t="s">
        <v>78</v>
      </c>
      <c r="E70" s="2" t="s">
        <v>270</v>
      </c>
      <c r="F70" s="39"/>
      <c r="G70" s="39"/>
      <c r="H70" s="39"/>
      <c r="I70" s="39"/>
      <c r="J70" s="39"/>
      <c r="K70" s="39"/>
      <c r="L70" s="39"/>
      <c r="M70" s="39"/>
      <c r="N70" s="39"/>
      <c r="O70" s="77"/>
      <c r="P70" s="39"/>
    </row>
    <row r="71" spans="1:16" s="23" customFormat="1" ht="15.75" hidden="1" thickBot="1" x14ac:dyDescent="0.3">
      <c r="A71" s="91"/>
      <c r="B71" s="87"/>
      <c r="C71" s="39"/>
      <c r="D71" s="38" t="s">
        <v>79</v>
      </c>
      <c r="E71" s="50"/>
      <c r="F71" s="39"/>
      <c r="G71" s="39"/>
      <c r="H71" s="39"/>
      <c r="I71" s="39"/>
      <c r="J71" s="39"/>
      <c r="K71" s="39"/>
      <c r="L71" s="39"/>
      <c r="M71" s="39"/>
      <c r="N71" s="39"/>
      <c r="O71" s="87"/>
      <c r="P71" s="91"/>
    </row>
    <row r="72" spans="1:16" s="23" customFormat="1" ht="15.75" hidden="1" thickBot="1" x14ac:dyDescent="0.3">
      <c r="A72" s="91"/>
      <c r="B72" s="87"/>
      <c r="C72" s="39"/>
      <c r="D72" s="38" t="s">
        <v>80</v>
      </c>
      <c r="E72" s="2" t="s">
        <v>270</v>
      </c>
      <c r="F72" s="39"/>
      <c r="G72" s="39"/>
      <c r="H72" s="39"/>
      <c r="I72" s="39"/>
      <c r="J72" s="39"/>
      <c r="K72" s="39"/>
      <c r="L72" s="39"/>
      <c r="M72" s="39"/>
      <c r="N72" s="39"/>
      <c r="O72" s="87"/>
      <c r="P72" s="91"/>
    </row>
    <row r="73" spans="1:16" s="23" customFormat="1" ht="15.75" hidden="1" thickBot="1" x14ac:dyDescent="0.3">
      <c r="A73" s="91"/>
      <c r="B73" s="87"/>
      <c r="C73" s="39"/>
      <c r="D73" s="38" t="s">
        <v>228</v>
      </c>
      <c r="E73" s="76"/>
      <c r="F73" s="39"/>
      <c r="G73" s="39"/>
      <c r="H73" s="39"/>
      <c r="I73" s="39"/>
      <c r="J73" s="39"/>
      <c r="K73" s="39"/>
      <c r="L73" s="39"/>
      <c r="M73" s="39"/>
      <c r="N73" s="39"/>
      <c r="O73" s="87"/>
      <c r="P73" s="91"/>
    </row>
    <row r="74" spans="1:16" s="203" customFormat="1" ht="15.75" thickBot="1" x14ac:dyDescent="0.3">
      <c r="A74" s="215"/>
      <c r="B74" s="214"/>
      <c r="C74" s="209"/>
      <c r="D74" s="207"/>
      <c r="E74" s="197"/>
      <c r="F74" s="209"/>
      <c r="G74" s="209"/>
      <c r="H74" s="209"/>
      <c r="I74" s="209"/>
      <c r="J74" s="209"/>
      <c r="K74" s="209"/>
      <c r="L74" s="209"/>
      <c r="M74" s="209"/>
      <c r="N74" s="209"/>
      <c r="O74" s="214"/>
      <c r="P74" s="215"/>
    </row>
    <row r="75" spans="1:16" s="203" customFormat="1" ht="15.75" customHeight="1" thickBot="1" x14ac:dyDescent="0.3">
      <c r="A75" s="215"/>
      <c r="B75" s="214"/>
      <c r="C75" s="209"/>
      <c r="D75" s="205" t="s">
        <v>326</v>
      </c>
      <c r="E75" s="200" t="s">
        <v>270</v>
      </c>
      <c r="F75" s="209"/>
      <c r="G75" s="209"/>
      <c r="H75" s="209"/>
      <c r="I75" s="209"/>
      <c r="J75" s="209"/>
      <c r="K75" s="209"/>
      <c r="L75" s="209"/>
      <c r="M75" s="209"/>
      <c r="N75" s="209"/>
      <c r="O75" s="214"/>
      <c r="P75" s="215"/>
    </row>
    <row r="76" spans="1:16" s="23" customFormat="1" ht="15.75" customHeight="1" x14ac:dyDescent="0.25">
      <c r="A76" s="91"/>
      <c r="B76" s="87"/>
      <c r="C76" s="39"/>
      <c r="D76" s="43"/>
      <c r="E76" s="3"/>
      <c r="F76" s="39"/>
      <c r="G76" s="39"/>
      <c r="H76" s="39"/>
      <c r="I76" s="39"/>
      <c r="J76" s="39"/>
      <c r="K76" s="39"/>
      <c r="L76" s="39"/>
      <c r="M76" s="39"/>
      <c r="N76" s="39"/>
      <c r="O76" s="87"/>
      <c r="P76" s="91"/>
    </row>
    <row r="77" spans="1:16" s="23" customFormat="1" ht="12.75" customHeight="1" x14ac:dyDescent="0.25">
      <c r="A77" s="91"/>
      <c r="B77" s="87"/>
      <c r="C77" s="77"/>
      <c r="D77" s="29"/>
      <c r="E77" s="19"/>
      <c r="F77" s="77"/>
      <c r="G77" s="77"/>
      <c r="H77" s="77"/>
      <c r="I77" s="77"/>
      <c r="J77" s="77"/>
      <c r="K77" s="77"/>
      <c r="L77" s="77"/>
      <c r="M77" s="77"/>
      <c r="N77" s="77"/>
      <c r="O77" s="87"/>
      <c r="P77" s="91"/>
    </row>
    <row r="78" spans="1:16" s="23" customFormat="1" x14ac:dyDescent="0.25">
      <c r="D78" s="35"/>
      <c r="E78" s="148"/>
      <c r="F78" s="20"/>
      <c r="H78" s="20"/>
      <c r="I78" s="20"/>
      <c r="J78" s="20"/>
      <c r="K78" s="20"/>
      <c r="L78" s="20"/>
      <c r="M78" s="20"/>
    </row>
    <row r="79" spans="1:16" s="23" customFormat="1" x14ac:dyDescent="0.25">
      <c r="D79" s="35"/>
      <c r="E79" s="148"/>
      <c r="F79" s="20"/>
      <c r="H79" s="20"/>
      <c r="I79" s="20"/>
      <c r="J79" s="20"/>
      <c r="K79" s="20"/>
    </row>
    <row r="80" spans="1:16" s="23" customFormat="1" x14ac:dyDescent="0.25">
      <c r="D80" s="35"/>
      <c r="E80" s="148"/>
      <c r="F80" s="20"/>
      <c r="H80" s="20"/>
    </row>
    <row r="81" spans="4:13" s="23" customFormat="1" x14ac:dyDescent="0.25">
      <c r="D81" s="35"/>
      <c r="E81" s="148"/>
      <c r="F81" s="20"/>
      <c r="H81" s="20"/>
    </row>
    <row r="82" spans="4:13" s="23" customFormat="1" x14ac:dyDescent="0.25">
      <c r="D82" s="35"/>
      <c r="E82" s="136"/>
      <c r="F82" s="20"/>
    </row>
    <row r="83" spans="4:13" s="23" customFormat="1" x14ac:dyDescent="0.25">
      <c r="D83" s="35"/>
      <c r="E83" s="148"/>
      <c r="F83" s="20"/>
    </row>
    <row r="84" spans="4:13" s="23" customFormat="1" ht="22.5" customHeight="1" x14ac:dyDescent="0.25">
      <c r="D84" s="35"/>
      <c r="E84" s="148"/>
      <c r="F84" s="20"/>
      <c r="G84" s="20"/>
    </row>
    <row r="85" spans="4:13" s="23" customFormat="1" x14ac:dyDescent="0.25">
      <c r="D85" s="35"/>
      <c r="E85" s="148"/>
      <c r="F85" s="20"/>
      <c r="G85" s="20"/>
    </row>
    <row r="86" spans="4:13" s="23" customFormat="1" x14ac:dyDescent="0.25">
      <c r="F86" s="20"/>
      <c r="G86" s="89"/>
      <c r="H86" s="132"/>
      <c r="I86" s="132"/>
      <c r="J86" s="138"/>
      <c r="K86" s="138"/>
      <c r="L86" s="138"/>
      <c r="M86" s="138"/>
    </row>
    <row r="87" spans="4:13" s="23" customFormat="1" x14ac:dyDescent="0.25">
      <c r="D87" s="35"/>
      <c r="E87" s="148"/>
      <c r="F87" s="20"/>
      <c r="G87" s="133"/>
      <c r="H87" s="3"/>
      <c r="I87" s="3"/>
      <c r="J87" s="139"/>
      <c r="K87" s="139"/>
      <c r="L87" s="139"/>
      <c r="M87" s="139"/>
    </row>
    <row r="88" spans="4:13" s="23" customFormat="1" ht="15.75" customHeight="1" x14ac:dyDescent="0.25">
      <c r="E88" s="23" t="s">
        <v>0</v>
      </c>
      <c r="F88" s="20"/>
      <c r="G88" s="133"/>
      <c r="H88" s="3"/>
      <c r="I88" s="3"/>
      <c r="J88" s="139"/>
      <c r="K88" s="139"/>
      <c r="L88" s="139"/>
      <c r="M88" s="139"/>
    </row>
    <row r="89" spans="4:13" s="23" customFormat="1" ht="15.75" customHeight="1" x14ac:dyDescent="0.25">
      <c r="D89" s="35"/>
      <c r="E89" s="148"/>
      <c r="F89" s="20"/>
      <c r="G89" s="133"/>
      <c r="H89" s="3"/>
      <c r="I89" s="3"/>
      <c r="J89" s="139"/>
      <c r="K89" s="139"/>
      <c r="L89" s="139"/>
      <c r="M89" s="139"/>
    </row>
    <row r="90" spans="4:13" s="23" customFormat="1" x14ac:dyDescent="0.25">
      <c r="D90" s="35"/>
      <c r="E90" s="148"/>
      <c r="F90" s="20"/>
      <c r="G90" s="133"/>
      <c r="H90" s="3"/>
      <c r="I90" s="3"/>
      <c r="J90" s="139"/>
      <c r="K90" s="139"/>
      <c r="L90" s="139"/>
      <c r="M90" s="139"/>
    </row>
    <row r="91" spans="4:13" s="23" customFormat="1" x14ac:dyDescent="0.25">
      <c r="D91" s="35"/>
      <c r="E91" s="148"/>
      <c r="F91" s="20"/>
      <c r="G91" s="133"/>
      <c r="H91" s="3"/>
      <c r="I91" s="3"/>
      <c r="J91" s="139"/>
      <c r="K91" s="139"/>
      <c r="L91" s="139"/>
      <c r="M91" s="139"/>
    </row>
    <row r="92" spans="4:13" s="23" customFormat="1" x14ac:dyDescent="0.25">
      <c r="D92" s="35"/>
      <c r="E92" s="148"/>
      <c r="F92" s="20"/>
      <c r="G92" s="133"/>
      <c r="H92" s="3"/>
      <c r="I92" s="3"/>
      <c r="J92" s="139"/>
      <c r="K92" s="139"/>
      <c r="L92" s="139"/>
      <c r="M92" s="139"/>
    </row>
    <row r="93" spans="4:13" s="23" customFormat="1" x14ac:dyDescent="0.25">
      <c r="D93" s="35"/>
      <c r="E93" s="148"/>
      <c r="F93" s="20"/>
      <c r="G93" s="133"/>
      <c r="H93" s="3"/>
      <c r="I93" s="3"/>
      <c r="J93" s="139"/>
      <c r="K93" s="139"/>
      <c r="L93" s="139"/>
      <c r="M93" s="139"/>
    </row>
    <row r="94" spans="4:13" s="23" customFormat="1" x14ac:dyDescent="0.25">
      <c r="D94" s="35"/>
      <c r="E94" s="148"/>
      <c r="F94" s="20"/>
      <c r="G94" s="133"/>
      <c r="H94" s="3"/>
      <c r="I94" s="3"/>
      <c r="J94" s="139"/>
      <c r="K94" s="139"/>
      <c r="L94" s="139"/>
      <c r="M94" s="139"/>
    </row>
    <row r="95" spans="4:13" s="23" customFormat="1" x14ac:dyDescent="0.25">
      <c r="D95" s="35"/>
      <c r="E95" s="148"/>
      <c r="F95" s="20"/>
      <c r="G95" s="133"/>
      <c r="H95" s="3"/>
      <c r="I95" s="3"/>
      <c r="J95" s="139"/>
      <c r="K95" s="139"/>
      <c r="L95" s="139"/>
      <c r="M95" s="139"/>
    </row>
    <row r="96" spans="4:13" s="23" customFormat="1" x14ac:dyDescent="0.25">
      <c r="D96" s="35"/>
      <c r="E96" s="148"/>
      <c r="F96" s="20"/>
      <c r="G96" s="133"/>
      <c r="H96" s="3"/>
      <c r="I96" s="3"/>
      <c r="J96" s="139"/>
      <c r="K96" s="139"/>
      <c r="L96" s="139"/>
      <c r="M96" s="139"/>
    </row>
    <row r="97" spans="4:13" s="23" customFormat="1" x14ac:dyDescent="0.25">
      <c r="D97" s="35"/>
      <c r="E97" s="148"/>
      <c r="F97" s="20"/>
      <c r="G97" s="133"/>
      <c r="H97" s="3"/>
      <c r="I97" s="3"/>
      <c r="J97" s="139"/>
      <c r="K97" s="139"/>
      <c r="L97" s="139"/>
      <c r="M97" s="139"/>
    </row>
    <row r="98" spans="4:13" s="23" customFormat="1" x14ac:dyDescent="0.25">
      <c r="D98" s="35"/>
      <c r="E98" s="148"/>
      <c r="F98" s="20"/>
      <c r="G98" s="133"/>
      <c r="H98" s="3"/>
      <c r="I98" s="3"/>
      <c r="J98" s="139"/>
      <c r="K98" s="139"/>
      <c r="L98" s="139"/>
      <c r="M98" s="139"/>
    </row>
    <row r="99" spans="4:13" s="23" customFormat="1" x14ac:dyDescent="0.25">
      <c r="D99" s="35"/>
      <c r="E99" s="148"/>
      <c r="F99" s="20"/>
      <c r="G99" s="133"/>
      <c r="H99" s="3"/>
      <c r="I99" s="3"/>
      <c r="J99" s="139"/>
      <c r="K99" s="139"/>
      <c r="L99" s="139"/>
      <c r="M99" s="139"/>
    </row>
    <row r="100" spans="4:13" s="23" customFormat="1" x14ac:dyDescent="0.25">
      <c r="D100" s="35"/>
      <c r="E100" s="148"/>
      <c r="F100" s="20"/>
      <c r="G100" s="133"/>
      <c r="H100" s="3"/>
      <c r="I100" s="3"/>
      <c r="J100" s="139"/>
      <c r="K100" s="139"/>
      <c r="L100" s="139"/>
      <c r="M100" s="139"/>
    </row>
    <row r="101" spans="4:13" s="23" customFormat="1" x14ac:dyDescent="0.25">
      <c r="D101" s="35"/>
      <c r="E101" s="148"/>
      <c r="F101" s="20"/>
      <c r="G101" s="133"/>
      <c r="H101" s="3"/>
      <c r="I101" s="3"/>
      <c r="J101" s="139"/>
      <c r="K101" s="139"/>
      <c r="L101" s="139"/>
      <c r="M101" s="139"/>
    </row>
    <row r="102" spans="4:13" s="23" customFormat="1" x14ac:dyDescent="0.25">
      <c r="D102" s="35"/>
      <c r="E102" s="148"/>
      <c r="F102" s="20"/>
    </row>
    <row r="103" spans="4:13" s="23" customFormat="1" x14ac:dyDescent="0.25">
      <c r="D103" s="35"/>
      <c r="E103" s="148"/>
      <c r="F103" s="20"/>
    </row>
    <row r="104" spans="4:13" s="23" customFormat="1" x14ac:dyDescent="0.25">
      <c r="D104" s="35"/>
      <c r="E104" s="148"/>
      <c r="F104" s="20"/>
    </row>
    <row r="105" spans="4:13" s="23" customFormat="1" x14ac:dyDescent="0.25">
      <c r="D105" s="35"/>
      <c r="E105" s="148"/>
      <c r="F105" s="20"/>
    </row>
    <row r="106" spans="4:13" s="23" customFormat="1" x14ac:dyDescent="0.25">
      <c r="D106" s="35"/>
      <c r="E106" s="148"/>
      <c r="F106" s="20"/>
    </row>
    <row r="107" spans="4:13" s="23" customFormat="1" x14ac:dyDescent="0.25">
      <c r="D107" s="35"/>
      <c r="E107" s="148"/>
      <c r="F107" s="20"/>
    </row>
    <row r="108" spans="4:13" s="23" customFormat="1" x14ac:dyDescent="0.25">
      <c r="D108" s="35"/>
      <c r="E108" s="148"/>
      <c r="F108" s="20"/>
    </row>
    <row r="109" spans="4:13" s="23" customFormat="1" x14ac:dyDescent="0.25">
      <c r="D109" s="35"/>
      <c r="E109" s="148"/>
      <c r="F109" s="20"/>
    </row>
    <row r="110" spans="4:13" s="23" customFormat="1" x14ac:dyDescent="0.25">
      <c r="D110" s="35"/>
      <c r="E110" s="148"/>
      <c r="F110" s="20"/>
    </row>
    <row r="111" spans="4:13" s="23" customFormat="1" x14ac:dyDescent="0.25">
      <c r="D111" s="35"/>
      <c r="E111" s="148"/>
      <c r="F111" s="20"/>
      <c r="G111" s="20"/>
      <c r="H111" s="20"/>
      <c r="I111" s="20"/>
      <c r="J111" s="20"/>
      <c r="K111" s="20"/>
    </row>
    <row r="112" spans="4:13" s="23" customFormat="1" x14ac:dyDescent="0.25">
      <c r="D112" s="35"/>
      <c r="E112" s="148"/>
      <c r="F112" s="20"/>
      <c r="G112" s="20"/>
      <c r="H112" s="20"/>
      <c r="I112" s="20"/>
      <c r="J112" s="20"/>
      <c r="K112" s="20"/>
    </row>
    <row r="113" spans="4:11" s="23" customFormat="1" x14ac:dyDescent="0.25">
      <c r="D113" s="35"/>
      <c r="E113" s="148"/>
      <c r="F113" s="20"/>
      <c r="G113" s="20"/>
      <c r="H113" s="20"/>
      <c r="I113" s="20"/>
      <c r="J113" s="20"/>
      <c r="K113" s="20"/>
    </row>
    <row r="114" spans="4:11" s="23" customFormat="1" x14ac:dyDescent="0.25">
      <c r="D114" s="35"/>
      <c r="E114" s="148"/>
      <c r="F114" s="20"/>
      <c r="G114" s="20"/>
      <c r="H114" s="20"/>
      <c r="I114" s="20"/>
      <c r="J114" s="20"/>
      <c r="K114" s="20"/>
    </row>
    <row r="115" spans="4:11" s="23" customFormat="1" x14ac:dyDescent="0.25">
      <c r="D115" s="35"/>
      <c r="E115" s="148"/>
      <c r="F115" s="20"/>
      <c r="G115" s="20"/>
      <c r="H115" s="20"/>
      <c r="I115" s="20"/>
      <c r="J115" s="20"/>
      <c r="K115" s="20"/>
    </row>
    <row r="116" spans="4:11" s="23" customFormat="1" x14ac:dyDescent="0.25">
      <c r="D116" s="35"/>
      <c r="E116" s="148"/>
      <c r="F116" s="20"/>
      <c r="G116" s="20"/>
      <c r="H116" s="20"/>
      <c r="I116" s="20"/>
      <c r="J116" s="20"/>
      <c r="K116" s="20"/>
    </row>
    <row r="117" spans="4:11" s="23" customFormat="1" x14ac:dyDescent="0.25">
      <c r="D117" s="35"/>
      <c r="E117" s="148"/>
      <c r="F117" s="20"/>
      <c r="G117" s="20"/>
      <c r="H117" s="20"/>
      <c r="I117" s="20"/>
      <c r="J117" s="20"/>
      <c r="K117" s="20"/>
    </row>
    <row r="118" spans="4:11" s="23" customFormat="1" x14ac:dyDescent="0.25">
      <c r="D118" s="35"/>
      <c r="E118" s="148"/>
      <c r="F118" s="20"/>
      <c r="G118" s="20"/>
      <c r="H118" s="20"/>
      <c r="I118" s="20"/>
      <c r="J118" s="20"/>
      <c r="K118" s="20"/>
    </row>
    <row r="119" spans="4:11" s="23" customFormat="1" x14ac:dyDescent="0.25">
      <c r="D119" s="35"/>
      <c r="E119" s="148"/>
      <c r="F119" s="20"/>
      <c r="G119" s="20"/>
      <c r="H119" s="20"/>
      <c r="I119" s="20"/>
      <c r="J119" s="20"/>
      <c r="K119" s="20"/>
    </row>
    <row r="120" spans="4:11" s="23" customFormat="1" x14ac:dyDescent="0.25">
      <c r="D120" s="35"/>
      <c r="E120" s="148"/>
      <c r="F120" s="20"/>
      <c r="G120" s="20"/>
      <c r="H120" s="20"/>
      <c r="I120" s="20"/>
      <c r="J120" s="20"/>
      <c r="K120" s="20"/>
    </row>
    <row r="121" spans="4:11" s="23" customFormat="1" x14ac:dyDescent="0.25">
      <c r="D121" s="35"/>
      <c r="E121" s="148"/>
      <c r="F121" s="20"/>
      <c r="G121" s="20"/>
      <c r="H121" s="20"/>
      <c r="I121" s="20"/>
      <c r="J121" s="20"/>
      <c r="K121" s="20"/>
    </row>
    <row r="122" spans="4:11" s="23" customFormat="1" x14ac:dyDescent="0.25">
      <c r="D122" s="35"/>
      <c r="E122" s="148"/>
      <c r="F122" s="20"/>
      <c r="G122" s="20"/>
      <c r="H122" s="20"/>
      <c r="I122" s="20"/>
      <c r="J122" s="20"/>
      <c r="K122" s="20"/>
    </row>
    <row r="123" spans="4:11" s="23" customFormat="1" x14ac:dyDescent="0.25">
      <c r="D123" s="35"/>
      <c r="E123" s="148"/>
      <c r="F123" s="20"/>
      <c r="G123" s="20"/>
      <c r="H123" s="20"/>
      <c r="I123" s="20"/>
      <c r="J123" s="20"/>
      <c r="K123" s="20"/>
    </row>
    <row r="124" spans="4:11" s="23" customFormat="1" x14ac:dyDescent="0.25">
      <c r="D124" s="35"/>
      <c r="E124" s="148"/>
      <c r="F124" s="20"/>
      <c r="G124" s="20"/>
      <c r="H124" s="20"/>
      <c r="I124" s="20"/>
      <c r="J124" s="20"/>
      <c r="K124" s="20"/>
    </row>
    <row r="125" spans="4:11" s="23" customFormat="1" x14ac:dyDescent="0.25">
      <c r="D125" s="35"/>
      <c r="E125" s="148"/>
      <c r="F125" s="20"/>
      <c r="G125" s="20"/>
      <c r="H125" s="20"/>
      <c r="I125" s="20"/>
      <c r="J125" s="20"/>
      <c r="K125" s="20"/>
    </row>
    <row r="126" spans="4:11" s="23" customFormat="1" x14ac:dyDescent="0.25">
      <c r="D126" s="35"/>
      <c r="E126" s="148"/>
      <c r="F126" s="20"/>
      <c r="G126" s="20"/>
      <c r="H126" s="20"/>
      <c r="I126" s="20"/>
      <c r="J126" s="20"/>
      <c r="K126" s="20"/>
    </row>
    <row r="127" spans="4:11" s="23" customFormat="1" x14ac:dyDescent="0.25">
      <c r="D127" s="35"/>
      <c r="E127" s="148"/>
      <c r="F127" s="20"/>
      <c r="G127" s="20"/>
      <c r="H127" s="20"/>
      <c r="I127" s="20"/>
      <c r="J127" s="20"/>
      <c r="K127" s="20"/>
    </row>
    <row r="128" spans="4:11" s="23" customFormat="1" x14ac:dyDescent="0.25">
      <c r="D128" s="35"/>
      <c r="E128" s="148"/>
      <c r="F128" s="20"/>
      <c r="G128" s="20"/>
      <c r="H128" s="20"/>
      <c r="I128" s="20"/>
      <c r="J128" s="20"/>
      <c r="K128" s="20"/>
    </row>
    <row r="129" spans="4:11" s="23" customFormat="1" x14ac:dyDescent="0.25">
      <c r="D129" s="35"/>
      <c r="E129" s="148"/>
      <c r="F129" s="20"/>
      <c r="G129" s="20"/>
      <c r="H129" s="20"/>
      <c r="I129" s="20"/>
      <c r="J129" s="20"/>
      <c r="K129" s="20"/>
    </row>
    <row r="130" spans="4:11" s="23" customFormat="1" x14ac:dyDescent="0.25">
      <c r="D130" s="35"/>
      <c r="E130" s="148"/>
      <c r="F130" s="20"/>
      <c r="G130" s="20"/>
      <c r="H130" s="20"/>
      <c r="I130" s="20"/>
      <c r="J130" s="20"/>
      <c r="K130" s="20"/>
    </row>
    <row r="131" spans="4:11" s="23" customFormat="1" x14ac:dyDescent="0.25">
      <c r="D131" s="35"/>
      <c r="E131" s="148"/>
      <c r="F131" s="20"/>
      <c r="G131" s="20"/>
      <c r="H131" s="20"/>
      <c r="I131" s="20"/>
      <c r="J131" s="20"/>
      <c r="K131" s="20"/>
    </row>
    <row r="132" spans="4:11" s="23" customFormat="1" x14ac:dyDescent="0.25">
      <c r="D132" s="35"/>
      <c r="E132" s="148"/>
      <c r="F132" s="20"/>
      <c r="G132" s="20"/>
      <c r="H132" s="20"/>
      <c r="I132" s="20"/>
      <c r="J132" s="20"/>
      <c r="K132" s="20"/>
    </row>
    <row r="133" spans="4:11" s="23" customFormat="1" x14ac:dyDescent="0.25">
      <c r="D133" s="35"/>
      <c r="E133" s="148"/>
      <c r="F133" s="20"/>
      <c r="G133" s="20"/>
      <c r="H133" s="20"/>
      <c r="I133" s="20"/>
      <c r="J133" s="20"/>
      <c r="K133" s="20"/>
    </row>
    <row r="134" spans="4:11" s="23" customFormat="1" x14ac:dyDescent="0.25">
      <c r="D134" s="35"/>
      <c r="E134" s="148"/>
      <c r="F134" s="20"/>
      <c r="G134" s="20"/>
      <c r="H134" s="20"/>
      <c r="I134" s="20"/>
      <c r="J134" s="20"/>
      <c r="K134" s="20"/>
    </row>
    <row r="135" spans="4:11" s="23" customFormat="1" x14ac:dyDescent="0.25">
      <c r="D135" s="35"/>
      <c r="E135" s="148"/>
      <c r="F135" s="20"/>
      <c r="G135" s="20"/>
      <c r="H135" s="20"/>
      <c r="I135" s="20"/>
      <c r="J135" s="20"/>
      <c r="K135" s="20"/>
    </row>
    <row r="136" spans="4:11" s="23" customFormat="1" x14ac:dyDescent="0.25">
      <c r="D136" s="35"/>
      <c r="E136" s="148"/>
      <c r="F136" s="20"/>
      <c r="G136" s="20"/>
      <c r="H136" s="20"/>
      <c r="I136" s="20"/>
      <c r="J136" s="20"/>
      <c r="K136" s="20"/>
    </row>
    <row r="137" spans="4:11" s="23" customFormat="1" x14ac:dyDescent="0.25">
      <c r="D137" s="35"/>
      <c r="E137" s="148"/>
      <c r="F137" s="20"/>
      <c r="G137" s="20"/>
      <c r="H137" s="20"/>
      <c r="I137" s="20"/>
      <c r="J137" s="20"/>
      <c r="K137" s="20"/>
    </row>
    <row r="138" spans="4:11" s="23" customFormat="1" x14ac:dyDescent="0.25">
      <c r="D138" s="35"/>
      <c r="E138" s="148"/>
      <c r="F138" s="20"/>
      <c r="G138" s="20"/>
      <c r="H138" s="20"/>
      <c r="I138" s="20"/>
      <c r="J138" s="20"/>
      <c r="K138" s="20"/>
    </row>
    <row r="139" spans="4:11" s="23" customFormat="1" x14ac:dyDescent="0.25">
      <c r="D139" s="35"/>
      <c r="E139" s="148"/>
      <c r="F139" s="20"/>
      <c r="G139" s="20"/>
      <c r="H139" s="20"/>
      <c r="I139" s="20"/>
      <c r="J139" s="20"/>
      <c r="K139" s="20"/>
    </row>
    <row r="140" spans="4:11" s="23" customFormat="1" x14ac:dyDescent="0.25">
      <c r="D140" s="35"/>
      <c r="E140" s="148"/>
      <c r="F140" s="20"/>
      <c r="G140" s="20"/>
      <c r="H140" s="20"/>
      <c r="I140" s="20"/>
      <c r="J140" s="20"/>
      <c r="K140" s="20"/>
    </row>
    <row r="141" spans="4:11" s="23" customFormat="1" x14ac:dyDescent="0.25">
      <c r="D141" s="35"/>
      <c r="E141" s="148"/>
      <c r="F141" s="20"/>
      <c r="G141" s="20"/>
      <c r="H141" s="20"/>
      <c r="I141" s="20"/>
      <c r="J141" s="20"/>
      <c r="K141" s="20"/>
    </row>
    <row r="142" spans="4:11" s="23" customFormat="1" x14ac:dyDescent="0.25">
      <c r="D142" s="35"/>
      <c r="E142" s="148"/>
      <c r="F142" s="20"/>
      <c r="G142" s="20"/>
      <c r="H142" s="20"/>
      <c r="I142" s="20"/>
      <c r="J142" s="20"/>
      <c r="K142" s="20"/>
    </row>
    <row r="143" spans="4:11" s="23" customFormat="1" x14ac:dyDescent="0.25">
      <c r="D143" s="35"/>
      <c r="E143" s="148"/>
      <c r="F143" s="20"/>
      <c r="G143" s="20"/>
      <c r="H143" s="20"/>
      <c r="I143" s="20"/>
      <c r="J143" s="20"/>
      <c r="K143" s="20"/>
    </row>
    <row r="144" spans="4:11" s="23" customFormat="1" x14ac:dyDescent="0.25">
      <c r="D144" s="35"/>
      <c r="E144" s="148"/>
      <c r="F144" s="20"/>
      <c r="G144" s="20"/>
      <c r="H144" s="20"/>
      <c r="I144" s="20"/>
      <c r="J144" s="20"/>
      <c r="K144" s="20"/>
    </row>
    <row r="145" spans="3:14" s="23" customFormat="1" x14ac:dyDescent="0.25">
      <c r="D145" s="35"/>
      <c r="E145" s="148"/>
      <c r="F145" s="20"/>
      <c r="G145" s="20"/>
      <c r="H145" s="20"/>
      <c r="I145" s="20"/>
      <c r="J145" s="20"/>
      <c r="K145" s="20"/>
    </row>
    <row r="146" spans="3:14" s="23" customFormat="1" x14ac:dyDescent="0.25">
      <c r="D146" s="35"/>
      <c r="E146" s="148"/>
      <c r="F146" s="20"/>
      <c r="G146" s="20"/>
      <c r="H146" s="20"/>
      <c r="I146" s="20"/>
      <c r="J146" s="20"/>
      <c r="K146" s="20"/>
    </row>
    <row r="147" spans="3:14" s="23" customFormat="1" x14ac:dyDescent="0.25">
      <c r="D147" s="35"/>
      <c r="E147" s="148"/>
      <c r="F147" s="20"/>
      <c r="G147" s="20"/>
      <c r="H147" s="20"/>
      <c r="I147" s="20"/>
      <c r="J147" s="20"/>
      <c r="K147" s="20"/>
    </row>
    <row r="148" spans="3:14" s="23" customFormat="1" x14ac:dyDescent="0.25">
      <c r="D148" s="44"/>
      <c r="E148" s="148"/>
      <c r="F148" s="20"/>
      <c r="G148" s="20"/>
      <c r="H148" s="20"/>
      <c r="I148" s="20"/>
      <c r="J148" s="20"/>
      <c r="K148" s="20"/>
    </row>
    <row r="149" spans="3:14" s="23" customFormat="1" x14ac:dyDescent="0.25">
      <c r="D149" s="35"/>
      <c r="E149" s="148"/>
    </row>
    <row r="150" spans="3:14" s="23" customFormat="1" x14ac:dyDescent="0.25">
      <c r="D150" s="35"/>
      <c r="E150" s="28"/>
    </row>
    <row r="151" spans="3:14" x14ac:dyDescent="0.25">
      <c r="C151" s="23"/>
      <c r="E151" s="28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3:14" x14ac:dyDescent="0.25">
      <c r="C152" s="23"/>
      <c r="E152" s="28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3:14" x14ac:dyDescent="0.25">
      <c r="E153" s="28"/>
      <c r="K153" s="23"/>
      <c r="L153" s="23"/>
      <c r="M153" s="23"/>
    </row>
    <row r="154" spans="3:14" x14ac:dyDescent="0.25">
      <c r="L154" s="23"/>
      <c r="M154" s="23"/>
    </row>
    <row r="155" spans="3:14" x14ac:dyDescent="0.25">
      <c r="L155" s="23"/>
      <c r="M155" s="23"/>
    </row>
  </sheetData>
  <mergeCells count="46">
    <mergeCell ref="D10:J10"/>
    <mergeCell ref="G4:K4"/>
    <mergeCell ref="G5:K5"/>
    <mergeCell ref="E22:F23"/>
    <mergeCell ref="G22:J22"/>
    <mergeCell ref="K22:L23"/>
    <mergeCell ref="D15:G15"/>
    <mergeCell ref="E16:F16"/>
    <mergeCell ref="E19:F20"/>
    <mergeCell ref="G19:J19"/>
    <mergeCell ref="K19:L20"/>
    <mergeCell ref="E21:F21"/>
    <mergeCell ref="K21:L21"/>
    <mergeCell ref="E12:F12"/>
    <mergeCell ref="E25:F26"/>
    <mergeCell ref="G25:J25"/>
    <mergeCell ref="K25:L26"/>
    <mergeCell ref="E27:F27"/>
    <mergeCell ref="K27:L28"/>
    <mergeCell ref="E28:F28"/>
    <mergeCell ref="J41:M41"/>
    <mergeCell ref="J42:M42"/>
    <mergeCell ref="J43:M43"/>
    <mergeCell ref="J44:M44"/>
    <mergeCell ref="K24:L24"/>
    <mergeCell ref="J46:M46"/>
    <mergeCell ref="J47:M47"/>
    <mergeCell ref="J48:M48"/>
    <mergeCell ref="J49:M49"/>
    <mergeCell ref="J50:M50"/>
    <mergeCell ref="J52:M52"/>
    <mergeCell ref="J45:M45"/>
    <mergeCell ref="D69:E69"/>
    <mergeCell ref="E9:F9"/>
    <mergeCell ref="E11:F11"/>
    <mergeCell ref="E13:F13"/>
    <mergeCell ref="E14:F14"/>
    <mergeCell ref="D17:G17"/>
    <mergeCell ref="G32:M35"/>
    <mergeCell ref="D35:E35"/>
    <mergeCell ref="J37:M37"/>
    <mergeCell ref="J38:M38"/>
    <mergeCell ref="J39:M39"/>
    <mergeCell ref="J40:M40"/>
    <mergeCell ref="E24:F24"/>
    <mergeCell ref="J51:M51"/>
  </mergeCells>
  <conditionalFormatting sqref="D71:D72">
    <cfRule type="expression" dxfId="17" priority="5">
      <formula>$E$67="Yes"</formula>
    </cfRule>
  </conditionalFormatting>
  <conditionalFormatting sqref="D73:D74">
    <cfRule type="expression" dxfId="16" priority="4">
      <formula>#REF!="Yes"</formula>
    </cfRule>
  </conditionalFormatting>
  <conditionalFormatting sqref="D57">
    <cfRule type="expression" dxfId="15" priority="3">
      <formula>$E$56="Yes"</formula>
    </cfRule>
  </conditionalFormatting>
  <conditionalFormatting sqref="D54">
    <cfRule type="expression" dxfId="14" priority="2">
      <formula>$E$53="Yes"</formula>
    </cfRule>
  </conditionalFormatting>
  <conditionalFormatting sqref="D75">
    <cfRule type="expression" dxfId="13" priority="1">
      <formula>#REF!="Yes"</formula>
    </cfRule>
  </conditionalFormatting>
  <dataValidations count="1">
    <dataValidation type="list" allowBlank="1" showInputMessage="1" showErrorMessage="1" sqref="H38:H52">
      <formula1>INDIRECT(MoneyListsPB)</formula1>
    </dataValidation>
  </dataValidations>
  <pageMargins left="0.7" right="0.7" top="0.75" bottom="0.75" header="0.3" footer="0.3"/>
  <pageSetup orientation="landscape" r:id="rId1"/>
  <drawing r:id="rId2"/>
  <legacyDrawing r:id="rId3"/>
  <controls>
    <mc:AlternateContent xmlns:mc="http://schemas.openxmlformats.org/markup-compatibility/2006">
      <mc:Choice Requires="x14">
        <control shapeId="17462" r:id="rId4" name="ComboDatabaseSelect">
          <controlPr defaultSize="0" autoLine="0" linkedCell="E32" listFillRange="Validation!M1:M4" r:id="rId5">
            <anchor moveWithCells="1" sizeWithCells="1">
              <from>
                <xdr:col>4</xdr:col>
                <xdr:colOff>9525</xdr:colOff>
                <xdr:row>31</xdr:row>
                <xdr:rowOff>9525</xdr:rowOff>
              </from>
              <to>
                <xdr:col>5</xdr:col>
                <xdr:colOff>9525</xdr:colOff>
                <xdr:row>32</xdr:row>
                <xdr:rowOff>0</xdr:rowOff>
              </to>
            </anchor>
          </controlPr>
        </control>
      </mc:Choice>
      <mc:Fallback>
        <control shapeId="17462" r:id="rId4" name="ComboDatabaseSelect"/>
      </mc:Fallback>
    </mc:AlternateContent>
    <mc:AlternateContent xmlns:mc="http://schemas.openxmlformats.org/markup-compatibility/2006">
      <mc:Choice Requires="x14">
        <control shapeId="17463" r:id="rId6" name="ComboService">
          <controlPr defaultSize="0" autoLine="0" linkedCell="E34" listFillRange="Validation!$AD$1:$AD$2" r:id="rId5">
            <anchor moveWithCells="1" sizeWithCells="1">
              <from>
                <xdr:col>4</xdr:col>
                <xdr:colOff>9525</xdr:colOff>
                <xdr:row>33</xdr:row>
                <xdr:rowOff>9525</xdr:rowOff>
              </from>
              <to>
                <xdr:col>5</xdr:col>
                <xdr:colOff>9525</xdr:colOff>
                <xdr:row>34</xdr:row>
                <xdr:rowOff>0</xdr:rowOff>
              </to>
            </anchor>
          </controlPr>
        </control>
      </mc:Choice>
      <mc:Fallback>
        <control shapeId="17463" r:id="rId6" name="ComboService"/>
      </mc:Fallback>
    </mc:AlternateContent>
    <mc:AlternateContent xmlns:mc="http://schemas.openxmlformats.org/markup-compatibility/2006">
      <mc:Choice Requires="x14">
        <control shapeId="17464" r:id="rId7" name="ComboVestingServ">
          <controlPr defaultSize="0" autoLine="0" linkedCell="E39" listFillRange="Validation!$E$10:$E$12" r:id="rId5">
            <anchor moveWithCells="1" sizeWithCells="1">
              <from>
                <xdr:col>4</xdr:col>
                <xdr:colOff>9525</xdr:colOff>
                <xdr:row>38</xdr:row>
                <xdr:rowOff>9525</xdr:rowOff>
              </from>
              <to>
                <xdr:col>5</xdr:col>
                <xdr:colOff>9525</xdr:colOff>
                <xdr:row>39</xdr:row>
                <xdr:rowOff>0</xdr:rowOff>
              </to>
            </anchor>
          </controlPr>
        </control>
      </mc:Choice>
      <mc:Fallback>
        <control shapeId="17464" r:id="rId7" name="ComboVestingServ"/>
      </mc:Fallback>
    </mc:AlternateContent>
    <mc:AlternateContent xmlns:mc="http://schemas.openxmlformats.org/markup-compatibility/2006">
      <mc:Choice Requires="x14">
        <control shapeId="17465" r:id="rId8" name="ComboVestingUpt">
          <controlPr defaultSize="0" autoLine="0" linkedCell="E41" listFillRange="Validation!$E$2:$E$6" r:id="rId9">
            <anchor moveWithCells="1" sizeWithCells="1">
              <from>
                <xdr:col>4</xdr:col>
                <xdr:colOff>9525</xdr:colOff>
                <xdr:row>40</xdr:row>
                <xdr:rowOff>9525</xdr:rowOff>
              </from>
              <to>
                <xdr:col>5</xdr:col>
                <xdr:colOff>9525</xdr:colOff>
                <xdr:row>41</xdr:row>
                <xdr:rowOff>0</xdr:rowOff>
              </to>
            </anchor>
          </controlPr>
        </control>
      </mc:Choice>
      <mc:Fallback>
        <control shapeId="17465" r:id="rId8" name="ComboVestingUpt"/>
      </mc:Fallback>
    </mc:AlternateContent>
    <mc:AlternateContent xmlns:mc="http://schemas.openxmlformats.org/markup-compatibility/2006">
      <mc:Choice Requires="x14">
        <control shapeId="17466" r:id="rId10" name="ComboOE">
          <controlPr defaultSize="0" autoLine="0" linkedCell="E45" listFillRange="OnlineEnrollment" r:id="rId5">
            <anchor moveWithCells="1" sizeWithCells="1">
              <from>
                <xdr:col>4</xdr:col>
                <xdr:colOff>9525</xdr:colOff>
                <xdr:row>44</xdr:row>
                <xdr:rowOff>9525</xdr:rowOff>
              </from>
              <to>
                <xdr:col>5</xdr:col>
                <xdr:colOff>9525</xdr:colOff>
                <xdr:row>45</xdr:row>
                <xdr:rowOff>0</xdr:rowOff>
              </to>
            </anchor>
          </controlPr>
        </control>
      </mc:Choice>
      <mc:Fallback>
        <control shapeId="17466" r:id="rId10" name="ComboOE"/>
      </mc:Fallback>
    </mc:AlternateContent>
    <mc:AlternateContent xmlns:mc="http://schemas.openxmlformats.org/markup-compatibility/2006">
      <mc:Choice Requires="x14">
        <control shapeId="17467" r:id="rId11" name="ComboElig">
          <controlPr defaultSize="0" autoLine="0" linkedCell="E43" listFillRange="Eligibility" r:id="rId5">
            <anchor moveWithCells="1" sizeWithCells="1">
              <from>
                <xdr:col>4</xdr:col>
                <xdr:colOff>9525</xdr:colOff>
                <xdr:row>42</xdr:row>
                <xdr:rowOff>9525</xdr:rowOff>
              </from>
              <to>
                <xdr:col>5</xdr:col>
                <xdr:colOff>9525</xdr:colOff>
                <xdr:row>43</xdr:row>
                <xdr:rowOff>0</xdr:rowOff>
              </to>
            </anchor>
          </controlPr>
        </control>
      </mc:Choice>
      <mc:Fallback>
        <control shapeId="17467" r:id="rId11" name="ComboElig"/>
      </mc:Fallback>
    </mc:AlternateContent>
    <mc:AlternateContent xmlns:mc="http://schemas.openxmlformats.org/markup-compatibility/2006">
      <mc:Choice Requires="x14">
        <control shapeId="17468" r:id="rId12" name="ComboManAcct">
          <controlPr defaultSize="0" autoLine="0" linkedCell="E47" listFillRange="Validation!$I$2:$I$4" r:id="rId5">
            <anchor moveWithCells="1" sizeWithCells="1">
              <from>
                <xdr:col>4</xdr:col>
                <xdr:colOff>9525</xdr:colOff>
                <xdr:row>46</xdr:row>
                <xdr:rowOff>9525</xdr:rowOff>
              </from>
              <to>
                <xdr:col>5</xdr:col>
                <xdr:colOff>9525</xdr:colOff>
                <xdr:row>47</xdr:row>
                <xdr:rowOff>0</xdr:rowOff>
              </to>
            </anchor>
          </controlPr>
        </control>
      </mc:Choice>
      <mc:Fallback>
        <control shapeId="17468" r:id="rId12" name="ComboManAcct"/>
      </mc:Fallback>
    </mc:AlternateContent>
    <mc:AlternateContent xmlns:mc="http://schemas.openxmlformats.org/markup-compatibility/2006">
      <mc:Choice Requires="x14">
        <control shapeId="17469" r:id="rId13" name="ComboNextGen">
          <controlPr defaultSize="0" autoLine="0" linkedCell="E37" listFillRange="Validation!$A$2:$A$3" r:id="rId5">
            <anchor moveWithCells="1" sizeWithCells="1">
              <from>
                <xdr:col>4</xdr:col>
                <xdr:colOff>9525</xdr:colOff>
                <xdr:row>36</xdr:row>
                <xdr:rowOff>9525</xdr:rowOff>
              </from>
              <to>
                <xdr:col>5</xdr:col>
                <xdr:colOff>9525</xdr:colOff>
                <xdr:row>37</xdr:row>
                <xdr:rowOff>0</xdr:rowOff>
              </to>
            </anchor>
          </controlPr>
        </control>
      </mc:Choice>
      <mc:Fallback>
        <control shapeId="17469" r:id="rId13" name="ComboNextGen"/>
      </mc:Fallback>
    </mc:AlternateContent>
    <mc:AlternateContent xmlns:mc="http://schemas.openxmlformats.org/markup-compatibility/2006">
      <mc:Choice Requires="x14">
        <control shapeId="17470" r:id="rId14" name="ComboMatchCalc">
          <controlPr defaultSize="0" autoLine="0" linkedCell="E49" listFillRange="Validation!$A$2:$A$3" r:id="rId5">
            <anchor moveWithCells="1" sizeWithCells="1">
              <from>
                <xdr:col>4</xdr:col>
                <xdr:colOff>9525</xdr:colOff>
                <xdr:row>48</xdr:row>
                <xdr:rowOff>9525</xdr:rowOff>
              </from>
              <to>
                <xdr:col>5</xdr:col>
                <xdr:colOff>9525</xdr:colOff>
                <xdr:row>49</xdr:row>
                <xdr:rowOff>0</xdr:rowOff>
              </to>
            </anchor>
          </controlPr>
        </control>
      </mc:Choice>
      <mc:Fallback>
        <control shapeId="17470" r:id="rId14" name="ComboMatchCalc"/>
      </mc:Fallback>
    </mc:AlternateContent>
    <mc:AlternateContent xmlns:mc="http://schemas.openxmlformats.org/markup-compatibility/2006">
      <mc:Choice Requires="x14">
        <control shapeId="17471" r:id="rId15" name="ComboCompliance">
          <controlPr defaultSize="0" autoLine="0" linkedCell="E51" listFillRange="Validation!$A$2:$A$3" r:id="rId5">
            <anchor moveWithCells="1" sizeWithCells="1">
              <from>
                <xdr:col>4</xdr:col>
                <xdr:colOff>9525</xdr:colOff>
                <xdr:row>50</xdr:row>
                <xdr:rowOff>9525</xdr:rowOff>
              </from>
              <to>
                <xdr:col>5</xdr:col>
                <xdr:colOff>9525</xdr:colOff>
                <xdr:row>51</xdr:row>
                <xdr:rowOff>0</xdr:rowOff>
              </to>
            </anchor>
          </controlPr>
        </control>
      </mc:Choice>
      <mc:Fallback>
        <control shapeId="17471" r:id="rId15" name="ComboCompliance"/>
      </mc:Fallback>
    </mc:AlternateContent>
    <mc:AlternateContent xmlns:mc="http://schemas.openxmlformats.org/markup-compatibility/2006">
      <mc:Choice Requires="x14">
        <control shapeId="17472" r:id="rId16" name="ComboLoans1">
          <controlPr defaultSize="0" autoLine="0" linkedCell="E53" listFillRange="Validation!$A$2:$A$3" r:id="rId17">
            <anchor moveWithCells="1" sizeWithCells="1">
              <from>
                <xdr:col>4</xdr:col>
                <xdr:colOff>9525</xdr:colOff>
                <xdr:row>52</xdr:row>
                <xdr:rowOff>9525</xdr:rowOff>
              </from>
              <to>
                <xdr:col>5</xdr:col>
                <xdr:colOff>9525</xdr:colOff>
                <xdr:row>53</xdr:row>
                <xdr:rowOff>0</xdr:rowOff>
              </to>
            </anchor>
          </controlPr>
        </control>
      </mc:Choice>
      <mc:Fallback>
        <control shapeId="17472" r:id="rId16" name="ComboLoans1"/>
      </mc:Fallback>
    </mc:AlternateContent>
    <mc:AlternateContent xmlns:mc="http://schemas.openxmlformats.org/markup-compatibility/2006">
      <mc:Choice Requires="x14">
        <control shapeId="17473" r:id="rId18" name="ComboLoans2">
          <controlPr locked="0" defaultSize="0" autoLine="0" autoPict="0" linkedCell="E54" listFillRange="Validation!$E$15:$E$16" r:id="rId5">
            <anchor moveWithCells="1" sizeWithCells="1">
              <from>
                <xdr:col>4</xdr:col>
                <xdr:colOff>9525</xdr:colOff>
                <xdr:row>53</xdr:row>
                <xdr:rowOff>9525</xdr:rowOff>
              </from>
              <to>
                <xdr:col>5</xdr:col>
                <xdr:colOff>9525</xdr:colOff>
                <xdr:row>54</xdr:row>
                <xdr:rowOff>0</xdr:rowOff>
              </to>
            </anchor>
          </controlPr>
        </control>
      </mc:Choice>
      <mc:Fallback>
        <control shapeId="17473" r:id="rId18" name="ComboLoans2"/>
      </mc:Fallback>
    </mc:AlternateContent>
    <mc:AlternateContent xmlns:mc="http://schemas.openxmlformats.org/markup-compatibility/2006">
      <mc:Choice Requires="x14">
        <control shapeId="17474" r:id="rId19" name="ComboExcluded1">
          <controlPr defaultSize="0" autoLine="0" linkedCell="E56" listFillRange="Validation!$A$2:$A$3" r:id="rId5">
            <anchor moveWithCells="1" sizeWithCells="1">
              <from>
                <xdr:col>4</xdr:col>
                <xdr:colOff>9525</xdr:colOff>
                <xdr:row>55</xdr:row>
                <xdr:rowOff>9525</xdr:rowOff>
              </from>
              <to>
                <xdr:col>5</xdr:col>
                <xdr:colOff>9525</xdr:colOff>
                <xdr:row>56</xdr:row>
                <xdr:rowOff>0</xdr:rowOff>
              </to>
            </anchor>
          </controlPr>
        </control>
      </mc:Choice>
      <mc:Fallback>
        <control shapeId="17474" r:id="rId19" name="ComboExcluded1"/>
      </mc:Fallback>
    </mc:AlternateContent>
    <mc:AlternateContent xmlns:mc="http://schemas.openxmlformats.org/markup-compatibility/2006">
      <mc:Choice Requires="x14">
        <control shapeId="17475" r:id="rId20" name="ComboExcluded2">
          <controlPr defaultSize="0" autoLine="0" linkedCell="E57" listFillRange="Validation!$A$2:$A$3" r:id="rId5">
            <anchor moveWithCells="1" sizeWithCells="1">
              <from>
                <xdr:col>4</xdr:col>
                <xdr:colOff>9525</xdr:colOff>
                <xdr:row>56</xdr:row>
                <xdr:rowOff>9525</xdr:rowOff>
              </from>
              <to>
                <xdr:col>5</xdr:col>
                <xdr:colOff>9525</xdr:colOff>
                <xdr:row>57</xdr:row>
                <xdr:rowOff>0</xdr:rowOff>
              </to>
            </anchor>
          </controlPr>
        </control>
      </mc:Choice>
      <mc:Fallback>
        <control shapeId="17475" r:id="rId20" name="ComboExcluded2"/>
      </mc:Fallback>
    </mc:AlternateContent>
    <mc:AlternateContent xmlns:mc="http://schemas.openxmlformats.org/markup-compatibility/2006">
      <mc:Choice Requires="x14">
        <control shapeId="17476" r:id="rId21" name="ComboPlanCompExc">
          <controlPr defaultSize="0" autoLine="0" linkedCell="E60" listFillRange="Validation!$A$2:$A$3" r:id="rId22">
            <anchor moveWithCells="1" sizeWithCells="1">
              <from>
                <xdr:col>4</xdr:col>
                <xdr:colOff>9525</xdr:colOff>
                <xdr:row>59</xdr:row>
                <xdr:rowOff>9525</xdr:rowOff>
              </from>
              <to>
                <xdr:col>5</xdr:col>
                <xdr:colOff>9525</xdr:colOff>
                <xdr:row>60</xdr:row>
                <xdr:rowOff>0</xdr:rowOff>
              </to>
            </anchor>
          </controlPr>
        </control>
      </mc:Choice>
      <mc:Fallback>
        <control shapeId="17476" r:id="rId21" name="ComboPlanCompExc"/>
      </mc:Fallback>
    </mc:AlternateContent>
    <mc:AlternateContent xmlns:mc="http://schemas.openxmlformats.org/markup-compatibility/2006">
      <mc:Choice Requires="x14">
        <control shapeId="17477" r:id="rId23" name="ComboYTD1">
          <controlPr defaultSize="0" autoLine="0" linkedCell="E63" listFillRange="Validation!$F$2:$F$3" r:id="rId5">
            <anchor moveWithCells="1" sizeWithCells="1">
              <from>
                <xdr:col>4</xdr:col>
                <xdr:colOff>9525</xdr:colOff>
                <xdr:row>62</xdr:row>
                <xdr:rowOff>9525</xdr:rowOff>
              </from>
              <to>
                <xdr:col>5</xdr:col>
                <xdr:colOff>9525</xdr:colOff>
                <xdr:row>63</xdr:row>
                <xdr:rowOff>0</xdr:rowOff>
              </to>
            </anchor>
          </controlPr>
        </control>
      </mc:Choice>
      <mc:Fallback>
        <control shapeId="17477" r:id="rId23" name="ComboYTD1"/>
      </mc:Fallback>
    </mc:AlternateContent>
    <mc:AlternateContent xmlns:mc="http://schemas.openxmlformats.org/markup-compatibility/2006">
      <mc:Choice Requires="x14">
        <control shapeId="17478" r:id="rId24" name="ComboYTD2">
          <controlPr defaultSize="0" autoLine="0" linkedCell="E64" listFillRange="Validation!$E$7:$E$9" r:id="rId5">
            <anchor moveWithCells="1" sizeWithCells="1">
              <from>
                <xdr:col>4</xdr:col>
                <xdr:colOff>9525</xdr:colOff>
                <xdr:row>63</xdr:row>
                <xdr:rowOff>9525</xdr:rowOff>
              </from>
              <to>
                <xdr:col>5</xdr:col>
                <xdr:colOff>9525</xdr:colOff>
                <xdr:row>64</xdr:row>
                <xdr:rowOff>0</xdr:rowOff>
              </to>
            </anchor>
          </controlPr>
        </control>
      </mc:Choice>
      <mc:Fallback>
        <control shapeId="17478" r:id="rId24" name="ComboYTD2"/>
      </mc:Fallback>
    </mc:AlternateContent>
    <mc:AlternateContent xmlns:mc="http://schemas.openxmlformats.org/markup-compatibility/2006">
      <mc:Choice Requires="x14">
        <control shapeId="17479" r:id="rId25" name="ComboDivisions1">
          <controlPr defaultSize="0" autoLine="0" linkedCell="E67" listFillRange="Validation!$A$2:$A$3" r:id="rId5">
            <anchor moveWithCells="1" sizeWithCells="1">
              <from>
                <xdr:col>4</xdr:col>
                <xdr:colOff>9525</xdr:colOff>
                <xdr:row>66</xdr:row>
                <xdr:rowOff>9525</xdr:rowOff>
              </from>
              <to>
                <xdr:col>5</xdr:col>
                <xdr:colOff>9525</xdr:colOff>
                <xdr:row>67</xdr:row>
                <xdr:rowOff>0</xdr:rowOff>
              </to>
            </anchor>
          </controlPr>
        </control>
      </mc:Choice>
      <mc:Fallback>
        <control shapeId="17479" r:id="rId25" name="ComboDivisions1"/>
      </mc:Fallback>
    </mc:AlternateContent>
    <mc:AlternateContent xmlns:mc="http://schemas.openxmlformats.org/markup-compatibility/2006">
      <mc:Choice Requires="x14">
        <control shapeId="17480" r:id="rId26" name="ComboDivisions2">
          <controlPr defaultSize="0" autoLine="0" linkedCell="E68" listFillRange="Validation!$A$2:$A$3" r:id="rId5">
            <anchor moveWithCells="1" sizeWithCells="1">
              <from>
                <xdr:col>4</xdr:col>
                <xdr:colOff>9525</xdr:colOff>
                <xdr:row>67</xdr:row>
                <xdr:rowOff>9525</xdr:rowOff>
              </from>
              <to>
                <xdr:col>5</xdr:col>
                <xdr:colOff>9525</xdr:colOff>
                <xdr:row>68</xdr:row>
                <xdr:rowOff>0</xdr:rowOff>
              </to>
            </anchor>
          </controlPr>
        </control>
      </mc:Choice>
      <mc:Fallback>
        <control shapeId="17480" r:id="rId26" name="ComboDivisions2"/>
      </mc:Fallback>
    </mc:AlternateContent>
    <mc:AlternateContent xmlns:mc="http://schemas.openxmlformats.org/markup-compatibility/2006">
      <mc:Choice Requires="x14">
        <control shapeId="17481" r:id="rId27" name="ComboDivisions3">
          <controlPr defaultSize="0" autoLine="0" linkedCell="E70" listFillRange="Validation!$A$2:$A$3" r:id="rId5">
            <anchor moveWithCells="1" sizeWithCells="1">
              <from>
                <xdr:col>4</xdr:col>
                <xdr:colOff>9525</xdr:colOff>
                <xdr:row>69</xdr:row>
                <xdr:rowOff>9525</xdr:rowOff>
              </from>
              <to>
                <xdr:col>5</xdr:col>
                <xdr:colOff>9525</xdr:colOff>
                <xdr:row>70</xdr:row>
                <xdr:rowOff>0</xdr:rowOff>
              </to>
            </anchor>
          </controlPr>
        </control>
      </mc:Choice>
      <mc:Fallback>
        <control shapeId="17481" r:id="rId27" name="ComboDivisions3"/>
      </mc:Fallback>
    </mc:AlternateContent>
    <mc:AlternateContent xmlns:mc="http://schemas.openxmlformats.org/markup-compatibility/2006">
      <mc:Choice Requires="x14">
        <control shapeId="17482" r:id="rId28" name="ComboDivisions4">
          <controlPr defaultSize="0" autoLine="0" linkedCell="E72" listFillRange="Validation!$J$2:$J$17" r:id="rId5">
            <anchor moveWithCells="1" sizeWithCells="1">
              <from>
                <xdr:col>4</xdr:col>
                <xdr:colOff>9525</xdr:colOff>
                <xdr:row>71</xdr:row>
                <xdr:rowOff>9525</xdr:rowOff>
              </from>
              <to>
                <xdr:col>5</xdr:col>
                <xdr:colOff>9525</xdr:colOff>
                <xdr:row>72</xdr:row>
                <xdr:rowOff>0</xdr:rowOff>
              </to>
            </anchor>
          </controlPr>
        </control>
      </mc:Choice>
      <mc:Fallback>
        <control shapeId="17482" r:id="rId28" name="ComboDivisions4"/>
      </mc:Fallback>
    </mc:AlternateContent>
    <mc:AlternateContent xmlns:mc="http://schemas.openxmlformats.org/markup-compatibility/2006">
      <mc:Choice Requires="x14">
        <control shapeId="17487" r:id="rId29" name="ComboVend">
          <controlPr defaultSize="0" autoLine="0" linkedCell="E9" listFillRange="Validation!$AF$2:$AF$78" r:id="rId30">
            <anchor moveWithCells="1" sizeWithCells="1">
              <from>
                <xdr:col>4</xdr:col>
                <xdr:colOff>9525</xdr:colOff>
                <xdr:row>8</xdr:row>
                <xdr:rowOff>9525</xdr:rowOff>
              </from>
              <to>
                <xdr:col>6</xdr:col>
                <xdr:colOff>9525</xdr:colOff>
                <xdr:row>9</xdr:row>
                <xdr:rowOff>0</xdr:rowOff>
              </to>
            </anchor>
          </controlPr>
        </control>
      </mc:Choice>
      <mc:Fallback>
        <control shapeId="17487" r:id="rId29" name="ComboVend"/>
      </mc:Fallback>
    </mc:AlternateContent>
    <mc:AlternateContent xmlns:mc="http://schemas.openxmlformats.org/markup-compatibility/2006">
      <mc:Choice Requires="x14">
        <control shapeId="17491" r:id="rId31" name="ComboVendProd1">
          <controlPr defaultSize="0" autoLine="0" linkedCell="E11" listFillRange="Validation!$AG$2:$AG$10" r:id="rId32">
            <anchor moveWithCells="1" sizeWithCells="1">
              <from>
                <xdr:col>4</xdr:col>
                <xdr:colOff>9525</xdr:colOff>
                <xdr:row>10</xdr:row>
                <xdr:rowOff>9525</xdr:rowOff>
              </from>
              <to>
                <xdr:col>6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17491" r:id="rId31" name="ComboVendProd1"/>
      </mc:Fallback>
    </mc:AlternateContent>
    <mc:AlternateContent xmlns:mc="http://schemas.openxmlformats.org/markup-compatibility/2006">
      <mc:Choice Requires="x14">
        <control shapeId="17493" r:id="rId33" name="ComboVendProd2">
          <controlPr defaultSize="0" autoLine="0" linkedCell="E13" listFillRange="Validation!$AG$11:$AG$12" r:id="rId34">
            <anchor moveWithCells="1" sizeWithCells="1">
              <from>
                <xdr:col>4</xdr:col>
                <xdr:colOff>9525</xdr:colOff>
                <xdr:row>12</xdr:row>
                <xdr:rowOff>9525</xdr:rowOff>
              </from>
              <to>
                <xdr:col>6</xdr:col>
                <xdr:colOff>9525</xdr:colOff>
                <xdr:row>13</xdr:row>
                <xdr:rowOff>0</xdr:rowOff>
              </to>
            </anchor>
          </controlPr>
        </control>
      </mc:Choice>
      <mc:Fallback>
        <control shapeId="17493" r:id="rId33" name="ComboVendProd2"/>
      </mc:Fallback>
    </mc:AlternateContent>
    <mc:AlternateContent xmlns:mc="http://schemas.openxmlformats.org/markup-compatibility/2006">
      <mc:Choice Requires="x14">
        <control shapeId="17494" r:id="rId35" name="ComboVendProd3">
          <controlPr defaultSize="0" autoLine="0" linkedCell="E14" listFillRange="Validation!$AG$13:$AG$14" r:id="rId34">
            <anchor moveWithCells="1" sizeWithCells="1">
              <from>
                <xdr:col>4</xdr:col>
                <xdr:colOff>9525</xdr:colOff>
                <xdr:row>13</xdr:row>
                <xdr:rowOff>9525</xdr:rowOff>
              </from>
              <to>
                <xdr:col>6</xdr:col>
                <xdr:colOff>9525</xdr:colOff>
                <xdr:row>14</xdr:row>
                <xdr:rowOff>0</xdr:rowOff>
              </to>
            </anchor>
          </controlPr>
        </control>
      </mc:Choice>
      <mc:Fallback>
        <control shapeId="17494" r:id="rId35" name="ComboVendProd3"/>
      </mc:Fallback>
    </mc:AlternateContent>
    <mc:AlternateContent xmlns:mc="http://schemas.openxmlformats.org/markup-compatibility/2006">
      <mc:Choice Requires="x14">
        <control shapeId="17497" r:id="rId36" name="Combo360">
          <controlPr defaultSize="0" autoLine="0" linkedCell="E16" listFillRange="Validation!$A$2:$A$3" r:id="rId37">
            <anchor moveWithCells="1" sizeWithCells="1">
              <from>
                <xdr:col>4</xdr:col>
                <xdr:colOff>9525</xdr:colOff>
                <xdr:row>15</xdr:row>
                <xdr:rowOff>9525</xdr:rowOff>
              </from>
              <to>
                <xdr:col>6</xdr:col>
                <xdr:colOff>9525</xdr:colOff>
                <xdr:row>16</xdr:row>
                <xdr:rowOff>0</xdr:rowOff>
              </to>
            </anchor>
          </controlPr>
        </control>
      </mc:Choice>
      <mc:Fallback>
        <control shapeId="17497" r:id="rId36" name="Combo360"/>
      </mc:Fallback>
    </mc:AlternateContent>
    <mc:AlternateContent xmlns:mc="http://schemas.openxmlformats.org/markup-compatibility/2006">
      <mc:Choice Requires="x14">
        <control shapeId="17498" r:id="rId38" name="ComboReq">
          <controlPr defaultSize="0" autoLine="0" linkedCell="E12" listFillRange="Validation!$A$2:$A$3" r:id="rId39">
            <anchor moveWithCells="1" sizeWithCells="1">
              <from>
                <xdr:col>4</xdr:col>
                <xdr:colOff>9525</xdr:colOff>
                <xdr:row>11</xdr:row>
                <xdr:rowOff>9525</xdr:rowOff>
              </from>
              <to>
                <xdr:col>6</xdr:col>
                <xdr:colOff>9525</xdr:colOff>
                <xdr:row>12</xdr:row>
                <xdr:rowOff>0</xdr:rowOff>
              </to>
            </anchor>
          </controlPr>
        </control>
      </mc:Choice>
      <mc:Fallback>
        <control shapeId="17498" r:id="rId38" name="ComboReq"/>
      </mc:Fallback>
    </mc:AlternateContent>
    <mc:AlternateContent xmlns:mc="http://schemas.openxmlformats.org/markup-compatibility/2006">
      <mc:Choice Requires="x14">
        <control shapeId="17500" r:id="rId40" name="ComboAlloc">
          <controlPr defaultSize="0" autoLine="0" linkedCell="E75" listFillRange="Validation!$A$2:$A$3" r:id="rId5">
            <anchor moveWithCells="1" sizeWithCells="1">
              <from>
                <xdr:col>4</xdr:col>
                <xdr:colOff>9525</xdr:colOff>
                <xdr:row>74</xdr:row>
                <xdr:rowOff>9525</xdr:rowOff>
              </from>
              <to>
                <xdr:col>5</xdr:col>
                <xdr:colOff>9525</xdr:colOff>
                <xdr:row>75</xdr:row>
                <xdr:rowOff>0</xdr:rowOff>
              </to>
            </anchor>
          </controlPr>
        </control>
      </mc:Choice>
      <mc:Fallback>
        <control shapeId="17500" r:id="rId40" name="ComboAlloc"/>
      </mc:Fallback>
    </mc:AlternateContent>
    <mc:AlternateContent xmlns:mc="http://schemas.openxmlformats.org/markup-compatibility/2006">
      <mc:Choice Requires="x14">
        <control shapeId="17409" r:id="rId41" name="Button 1">
          <controlPr defaultSize="0" print="0" autoFill="0" autoPict="0" macro="[0]!ClearAll_PayrollBridge.ClearAll_PayrollBridge">
            <anchor moveWithCells="1" sizeWithCells="1">
              <from>
                <xdr:col>11</xdr:col>
                <xdr:colOff>66675</xdr:colOff>
                <xdr:row>2</xdr:row>
                <xdr:rowOff>314325</xdr:rowOff>
              </from>
              <to>
                <xdr:col>13</xdr:col>
                <xdr:colOff>57150</xdr:colOff>
                <xdr:row>4</xdr:row>
                <xdr:rowOff>266700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Validation!$T$1:$AC$1</xm:f>
          </x14:formula1>
          <xm:sqref>I38</xm:sqref>
        </x14:dataValidation>
        <x14:dataValidation type="list" allowBlank="1" showInputMessage="1" showErrorMessage="1">
          <x14:formula1>
            <xm:f>Validation!$T$2:$AC$2</xm:f>
          </x14:formula1>
          <xm:sqref>I39</xm:sqref>
        </x14:dataValidation>
        <x14:dataValidation type="list" allowBlank="1" showInputMessage="1" showErrorMessage="1">
          <x14:formula1>
            <xm:f>Validation!T3:AC3</xm:f>
          </x14:formula1>
          <xm:sqref>I40:I52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Direct_FTP_OneOff_Checklist">
    <tabColor rgb="FFFFFF00"/>
  </sheetPr>
  <dimension ref="A1:P156"/>
  <sheetViews>
    <sheetView showGridLines="0" zoomScale="90" zoomScaleNormal="90" workbookViewId="0">
      <selection activeCell="G4" sqref="G4:K4"/>
    </sheetView>
  </sheetViews>
  <sheetFormatPr defaultColWidth="9.140625" defaultRowHeight="15" x14ac:dyDescent="0.25"/>
  <cols>
    <col min="1" max="1" width="1.5703125" style="20" customWidth="1"/>
    <col min="2" max="3" width="2" style="20" customWidth="1"/>
    <col min="4" max="4" width="51.85546875" style="35" customWidth="1"/>
    <col min="5" max="5" width="30" style="140" customWidth="1"/>
    <col min="6" max="6" width="4.7109375" style="20" customWidth="1"/>
    <col min="7" max="7" width="15.28515625" style="20" customWidth="1"/>
    <col min="8" max="8" width="9" style="20" customWidth="1"/>
    <col min="9" max="9" width="12.85546875" style="20" customWidth="1"/>
    <col min="10" max="10" width="12" style="20" bestFit="1" customWidth="1"/>
    <col min="11" max="11" width="30" style="20" customWidth="1"/>
    <col min="12" max="12" width="4.85546875" style="20" customWidth="1"/>
    <col min="13" max="13" width="14.7109375" style="20" customWidth="1"/>
    <col min="14" max="14" width="1.85546875" style="20" customWidth="1"/>
    <col min="15" max="15" width="2" style="20" customWidth="1"/>
    <col min="16" max="16384" width="9.140625" style="20"/>
  </cols>
  <sheetData>
    <row r="1" spans="1:16" x14ac:dyDescent="0.25">
      <c r="A1" s="39"/>
      <c r="B1" s="39"/>
      <c r="C1" s="39"/>
      <c r="E1" s="141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x14ac:dyDescent="0.25">
      <c r="A2" s="39"/>
      <c r="B2" s="77"/>
      <c r="C2" s="77"/>
      <c r="D2" s="29"/>
      <c r="E2" s="78"/>
      <c r="F2" s="77"/>
      <c r="G2" s="77"/>
      <c r="H2" s="77"/>
      <c r="I2" s="77"/>
      <c r="J2" s="77"/>
      <c r="K2" s="77"/>
      <c r="L2" s="77"/>
      <c r="M2" s="77"/>
      <c r="N2" s="77"/>
      <c r="O2" s="77"/>
      <c r="P2" s="39"/>
    </row>
    <row r="3" spans="1:16" ht="27" thickBot="1" x14ac:dyDescent="0.3">
      <c r="A3" s="39"/>
      <c r="B3" s="77"/>
      <c r="C3" s="39"/>
      <c r="D3" s="30"/>
      <c r="E3" s="30"/>
      <c r="F3" s="39"/>
      <c r="G3" s="47" t="s">
        <v>287</v>
      </c>
      <c r="H3" s="39"/>
      <c r="I3" s="47"/>
      <c r="J3" s="47"/>
      <c r="K3" s="30"/>
      <c r="L3" s="30"/>
      <c r="M3" s="30"/>
      <c r="N3" s="30"/>
      <c r="O3" s="77"/>
      <c r="P3" s="39"/>
    </row>
    <row r="4" spans="1:16" ht="21.75" thickBot="1" x14ac:dyDescent="0.3">
      <c r="A4" s="39"/>
      <c r="B4" s="77"/>
      <c r="C4" s="39"/>
      <c r="D4" s="31"/>
      <c r="E4" s="79"/>
      <c r="F4" s="55" t="s">
        <v>52</v>
      </c>
      <c r="G4" s="269"/>
      <c r="H4" s="270"/>
      <c r="I4" s="270"/>
      <c r="J4" s="270"/>
      <c r="K4" s="271"/>
      <c r="L4" s="126"/>
      <c r="M4" s="126"/>
      <c r="N4" s="80"/>
      <c r="O4" s="77"/>
      <c r="P4" s="39"/>
    </row>
    <row r="5" spans="1:16" ht="21.75" thickBot="1" x14ac:dyDescent="0.3">
      <c r="A5" s="39"/>
      <c r="B5" s="77"/>
      <c r="C5" s="39"/>
      <c r="D5" s="129"/>
      <c r="E5" s="79"/>
      <c r="F5" s="95" t="s">
        <v>50</v>
      </c>
      <c r="G5" s="269"/>
      <c r="H5" s="270"/>
      <c r="I5" s="270"/>
      <c r="J5" s="270"/>
      <c r="K5" s="271"/>
      <c r="L5" s="126"/>
      <c r="M5" s="126"/>
      <c r="N5" s="39"/>
      <c r="O5" s="77"/>
      <c r="P5" s="39"/>
    </row>
    <row r="6" spans="1:16" ht="21" x14ac:dyDescent="0.25">
      <c r="A6" s="39"/>
      <c r="B6" s="77"/>
      <c r="C6" s="39"/>
      <c r="D6" s="31"/>
      <c r="E6" s="80"/>
      <c r="F6" s="80"/>
      <c r="G6" s="80"/>
      <c r="H6" s="80"/>
      <c r="I6" s="80"/>
      <c r="J6" s="80"/>
      <c r="K6" s="82"/>
      <c r="L6" s="82"/>
      <c r="M6" s="82"/>
      <c r="N6" s="39"/>
      <c r="O6" s="77"/>
      <c r="P6" s="39"/>
    </row>
    <row r="7" spans="1:16" x14ac:dyDescent="0.25">
      <c r="A7" s="39"/>
      <c r="B7" s="77"/>
      <c r="C7" s="39"/>
      <c r="D7" s="32" t="s">
        <v>49</v>
      </c>
      <c r="E7" s="32"/>
      <c r="F7" s="39"/>
      <c r="G7" s="39"/>
      <c r="H7" s="39"/>
      <c r="I7" s="39"/>
      <c r="J7" s="39"/>
      <c r="K7" s="39"/>
      <c r="L7" s="83"/>
      <c r="M7" s="83"/>
      <c r="N7" s="39"/>
      <c r="O7" s="77"/>
      <c r="P7" s="39"/>
    </row>
    <row r="8" spans="1:16" ht="19.5" thickBot="1" x14ac:dyDescent="0.3">
      <c r="A8" s="39"/>
      <c r="B8" s="77"/>
      <c r="C8" s="39"/>
      <c r="D8" s="33" t="s">
        <v>245</v>
      </c>
      <c r="E8" s="81"/>
      <c r="F8" s="39"/>
      <c r="G8" s="39"/>
      <c r="H8" s="39"/>
      <c r="I8" s="39"/>
      <c r="J8" s="39"/>
      <c r="K8" s="39"/>
      <c r="L8" s="83"/>
      <c r="M8" s="83"/>
      <c r="N8" s="39"/>
      <c r="O8" s="77"/>
      <c r="P8" s="39"/>
    </row>
    <row r="9" spans="1:16" ht="33.75" customHeight="1" thickBot="1" x14ac:dyDescent="0.3">
      <c r="A9" s="39"/>
      <c r="B9" s="77"/>
      <c r="C9" s="39"/>
      <c r="D9" s="142" t="s">
        <v>230</v>
      </c>
      <c r="E9" s="279" t="s">
        <v>270</v>
      </c>
      <c r="F9" s="280"/>
      <c r="G9" s="262" t="s">
        <v>250</v>
      </c>
      <c r="H9" s="263"/>
      <c r="I9" s="263"/>
      <c r="J9" s="263"/>
      <c r="K9" s="264"/>
      <c r="L9" s="281"/>
      <c r="M9" s="83"/>
      <c r="N9" s="39"/>
      <c r="O9" s="77"/>
      <c r="P9" s="39"/>
    </row>
    <row r="10" spans="1:16" ht="19.5" thickBot="1" x14ac:dyDescent="0.3">
      <c r="A10" s="39"/>
      <c r="B10" s="77"/>
      <c r="C10" s="39"/>
      <c r="D10" s="33"/>
      <c r="E10" s="3"/>
      <c r="G10" s="39"/>
      <c r="H10" s="39"/>
      <c r="I10" s="39"/>
      <c r="J10" s="39"/>
      <c r="K10" s="282"/>
      <c r="L10" s="283"/>
      <c r="M10" s="83"/>
      <c r="N10" s="39"/>
      <c r="O10" s="77"/>
      <c r="P10" s="39"/>
    </row>
    <row r="11" spans="1:16" ht="26.25" x14ac:dyDescent="0.4">
      <c r="B11" s="18"/>
      <c r="D11" s="294" t="str">
        <f>IF((E9="No"),"**Plan does not meet the requirements for a Direct FTP Connection, a connection cannot be setup.**","")</f>
        <v/>
      </c>
      <c r="E11" s="294"/>
      <c r="F11" s="294"/>
      <c r="G11" s="294"/>
      <c r="H11" s="294"/>
      <c r="I11" s="294"/>
      <c r="J11" s="294"/>
      <c r="K11" s="294"/>
      <c r="L11" s="294"/>
      <c r="M11" s="294"/>
      <c r="O11" s="18"/>
    </row>
    <row r="12" spans="1:16" s="39" customFormat="1" ht="7.5" customHeight="1" thickBot="1" x14ac:dyDescent="0.3">
      <c r="B12" s="77"/>
      <c r="D12" s="34"/>
      <c r="E12" s="96"/>
      <c r="F12" s="96"/>
      <c r="G12" s="96"/>
      <c r="H12" s="96"/>
      <c r="I12" s="96"/>
      <c r="J12" s="96"/>
      <c r="K12" s="97"/>
      <c r="L12" s="97"/>
      <c r="M12" s="98"/>
      <c r="O12" s="77"/>
    </row>
    <row r="13" spans="1:16" s="39" customFormat="1" ht="7.5" customHeight="1" thickTop="1" x14ac:dyDescent="0.25">
      <c r="B13" s="77"/>
      <c r="D13" s="52"/>
      <c r="E13" s="52"/>
      <c r="F13" s="52"/>
      <c r="G13" s="74"/>
      <c r="H13" s="99"/>
      <c r="I13" s="99"/>
      <c r="J13" s="74"/>
      <c r="K13" s="86"/>
      <c r="L13" s="86"/>
      <c r="M13" s="86"/>
      <c r="O13" s="77"/>
    </row>
    <row r="14" spans="1:16" ht="19.5" thickBot="1" x14ac:dyDescent="0.3">
      <c r="A14" s="39"/>
      <c r="B14" s="77"/>
      <c r="C14" s="39"/>
      <c r="D14" s="33" t="s">
        <v>231</v>
      </c>
      <c r="E14" s="81"/>
      <c r="F14" s="39"/>
      <c r="G14" s="39"/>
      <c r="H14" s="39"/>
      <c r="I14" s="39"/>
      <c r="J14" s="39"/>
      <c r="K14" s="39"/>
      <c r="L14" s="84"/>
      <c r="M14" s="84"/>
      <c r="N14" s="39"/>
      <c r="O14" s="77"/>
      <c r="P14" s="39"/>
    </row>
    <row r="15" spans="1:16" ht="30" x14ac:dyDescent="0.25">
      <c r="A15" s="39"/>
      <c r="B15" s="77"/>
      <c r="C15" s="39"/>
      <c r="D15" s="69" t="s">
        <v>249</v>
      </c>
      <c r="E15" s="264"/>
      <c r="F15" s="281"/>
      <c r="G15" s="275" t="s">
        <v>254</v>
      </c>
      <c r="H15" s="275"/>
      <c r="I15" s="275"/>
      <c r="J15" s="275"/>
      <c r="K15" s="258"/>
      <c r="L15" s="276"/>
      <c r="M15" s="39"/>
      <c r="N15" s="39"/>
      <c r="O15" s="77"/>
      <c r="P15" s="39"/>
    </row>
    <row r="16" spans="1:16" ht="15.75" thickBot="1" x14ac:dyDescent="0.25">
      <c r="A16" s="39"/>
      <c r="B16" s="77"/>
      <c r="C16" s="39"/>
      <c r="D16" s="46"/>
      <c r="E16" s="282"/>
      <c r="F16" s="283"/>
      <c r="G16" s="39"/>
      <c r="H16" s="39"/>
      <c r="I16" s="39"/>
      <c r="J16" s="39"/>
      <c r="K16" s="277"/>
      <c r="L16" s="278"/>
      <c r="M16" s="39"/>
      <c r="N16" s="39"/>
      <c r="O16" s="77"/>
      <c r="P16" s="39"/>
    </row>
    <row r="17" spans="1:16" ht="19.5" thickBot="1" x14ac:dyDescent="0.35">
      <c r="A17" s="39"/>
      <c r="B17" s="77"/>
      <c r="C17" s="39"/>
      <c r="D17" s="45" t="str">
        <f>IF(E15="Yes","Please work with OE to establish feed setups after Bridge is complete!",IF(E15="YES","Please work with OE to establish feed setups after Bridge is complete!",""))</f>
        <v/>
      </c>
      <c r="E17" s="287"/>
      <c r="F17" s="287"/>
      <c r="G17" s="39"/>
      <c r="H17" s="39"/>
      <c r="I17" s="39"/>
      <c r="J17" s="39"/>
      <c r="K17" s="287"/>
      <c r="L17" s="287"/>
      <c r="M17" s="84"/>
      <c r="N17" s="39"/>
      <c r="O17" s="77"/>
      <c r="P17" s="39"/>
    </row>
    <row r="18" spans="1:16" ht="15.75" customHeight="1" thickBot="1" x14ac:dyDescent="0.3">
      <c r="A18" s="39"/>
      <c r="B18" s="77"/>
      <c r="C18" s="39"/>
      <c r="D18" s="129" t="s">
        <v>235</v>
      </c>
      <c r="E18" s="284" t="s">
        <v>270</v>
      </c>
      <c r="F18" s="285"/>
      <c r="G18" s="288" t="s">
        <v>238</v>
      </c>
      <c r="H18" s="289"/>
      <c r="I18" s="289"/>
      <c r="J18" s="290"/>
      <c r="K18" s="291"/>
      <c r="L18" s="292"/>
      <c r="M18" s="39"/>
      <c r="N18" s="39"/>
      <c r="O18" s="77"/>
      <c r="P18" s="39"/>
    </row>
    <row r="19" spans="1:16" ht="15.75" hidden="1" customHeight="1" thickBot="1" x14ac:dyDescent="0.3">
      <c r="A19" s="39"/>
      <c r="B19" s="77"/>
      <c r="C19" s="39"/>
      <c r="D19" s="129" t="str">
        <f>IF((E18="Incoming File"),"Will we be picking up from the Client's Server or from Empower's Server (Best Practice: Empower's Server)?",IF((E18="Outgoing File"),"Will we be delivering to the Client's Server or Empower's Server (Best Practice: Empower's Server)?",IF((E18="Both (2 way)"),"Will we be picking up/delivering files to the Client's Server or Empower's Server (Best Practice: Empower's Server)?","")))</f>
        <v/>
      </c>
      <c r="E19" s="284" t="s">
        <v>270</v>
      </c>
      <c r="F19" s="285"/>
      <c r="K19" s="218"/>
      <c r="L19" s="218"/>
      <c r="M19" s="84"/>
      <c r="N19" s="39"/>
      <c r="O19" s="77"/>
      <c r="P19" s="39"/>
    </row>
    <row r="20" spans="1:16" ht="24" hidden="1" customHeight="1" thickBot="1" x14ac:dyDescent="0.3">
      <c r="A20" s="39"/>
      <c r="B20" s="77"/>
      <c r="C20" s="39"/>
      <c r="D20" s="293" t="s">
        <v>307</v>
      </c>
      <c r="E20" s="293"/>
      <c r="F20" s="293"/>
      <c r="K20" s="202"/>
      <c r="L20" s="202"/>
      <c r="M20" s="84"/>
      <c r="N20" s="39"/>
      <c r="O20" s="77"/>
      <c r="P20" s="39"/>
    </row>
    <row r="21" spans="1:16" ht="15.75" hidden="1" customHeight="1" thickBot="1" x14ac:dyDescent="0.3">
      <c r="A21" s="39"/>
      <c r="B21" s="77"/>
      <c r="C21" s="39"/>
      <c r="D21" s="125" t="s">
        <v>309</v>
      </c>
      <c r="E21" s="284">
        <v>1</v>
      </c>
      <c r="F21" s="285"/>
      <c r="K21" s="202"/>
      <c r="L21" s="202"/>
      <c r="M21" s="39"/>
      <c r="N21" s="39"/>
      <c r="O21" s="77"/>
      <c r="P21" s="39"/>
    </row>
    <row r="22" spans="1:16" ht="15.75" hidden="1" thickBot="1" x14ac:dyDescent="0.3">
      <c r="A22" s="39"/>
      <c r="B22" s="77"/>
      <c r="C22" s="39"/>
      <c r="D22" s="125" t="s">
        <v>310</v>
      </c>
      <c r="E22" s="284">
        <v>1</v>
      </c>
      <c r="F22" s="285"/>
      <c r="G22" s="39"/>
      <c r="H22" s="39"/>
      <c r="I22" s="39"/>
      <c r="J22" s="39"/>
      <c r="K22" s="202"/>
      <c r="L22" s="202"/>
      <c r="M22" s="85"/>
      <c r="N22" s="39"/>
      <c r="O22" s="77"/>
      <c r="P22" s="39"/>
    </row>
    <row r="23" spans="1:16" ht="15.75" hidden="1" thickBot="1" x14ac:dyDescent="0.3">
      <c r="A23" s="39"/>
      <c r="B23" s="77"/>
      <c r="C23" s="39"/>
      <c r="D23" s="125" t="s">
        <v>308</v>
      </c>
      <c r="E23" s="284">
        <v>1</v>
      </c>
      <c r="F23" s="285"/>
      <c r="G23" s="39"/>
      <c r="H23" s="39"/>
      <c r="I23" s="39"/>
      <c r="J23" s="39"/>
      <c r="K23" s="202"/>
      <c r="L23" s="202"/>
      <c r="M23" s="85"/>
      <c r="N23" s="39"/>
      <c r="O23" s="77"/>
      <c r="P23" s="39"/>
    </row>
    <row r="24" spans="1:16" ht="19.5" hidden="1" thickBot="1" x14ac:dyDescent="0.3">
      <c r="A24" s="39"/>
      <c r="B24" s="77"/>
      <c r="C24" s="39"/>
      <c r="D24" s="41" t="s">
        <v>311</v>
      </c>
      <c r="E24" s="284"/>
      <c r="F24" s="285"/>
      <c r="G24" s="151"/>
      <c r="H24" s="151"/>
      <c r="I24" s="39"/>
      <c r="J24" s="39"/>
      <c r="K24" s="202"/>
      <c r="L24" s="202"/>
      <c r="M24" s="85"/>
      <c r="N24" s="39"/>
      <c r="O24" s="77"/>
      <c r="P24" s="39"/>
    </row>
    <row r="25" spans="1:16" ht="19.5" hidden="1" customHeight="1" thickBot="1" x14ac:dyDescent="0.3">
      <c r="A25" s="39"/>
      <c r="B25" s="77"/>
      <c r="C25" s="39"/>
      <c r="D25" s="299" t="s">
        <v>312</v>
      </c>
      <c r="E25" s="299"/>
      <c r="F25" s="299"/>
      <c r="G25" s="151"/>
      <c r="H25" s="151"/>
      <c r="I25" s="39"/>
      <c r="J25" s="39"/>
      <c r="K25" s="202"/>
      <c r="L25" s="202"/>
      <c r="M25" s="85"/>
      <c r="N25" s="39"/>
      <c r="O25" s="77"/>
      <c r="P25" s="39"/>
    </row>
    <row r="26" spans="1:16" ht="15.75" hidden="1" thickBot="1" x14ac:dyDescent="0.3">
      <c r="A26" s="39"/>
      <c r="B26" s="77"/>
      <c r="C26" s="39"/>
      <c r="D26" s="129" t="s">
        <v>323</v>
      </c>
      <c r="E26" s="284" t="s">
        <v>270</v>
      </c>
      <c r="F26" s="285"/>
      <c r="G26" s="39"/>
      <c r="H26" s="39"/>
      <c r="I26" s="39"/>
      <c r="J26" s="39"/>
      <c r="K26" s="202"/>
      <c r="L26" s="202"/>
      <c r="M26" s="85"/>
      <c r="N26" s="39"/>
      <c r="O26" s="77"/>
      <c r="P26" s="39"/>
    </row>
    <row r="27" spans="1:16" ht="28.5" hidden="1" customHeight="1" thickBot="1" x14ac:dyDescent="0.3">
      <c r="B27" s="18"/>
      <c r="D27" s="286" t="s">
        <v>324</v>
      </c>
      <c r="E27" s="286"/>
      <c r="F27" s="286"/>
      <c r="K27" s="202"/>
      <c r="L27" s="202"/>
      <c r="O27" s="18"/>
    </row>
    <row r="28" spans="1:16" ht="22.5" hidden="1" customHeight="1" x14ac:dyDescent="0.25">
      <c r="B28" s="18"/>
      <c r="D28" s="129" t="s">
        <v>313</v>
      </c>
      <c r="E28" s="295"/>
      <c r="F28" s="296"/>
      <c r="H28" s="201"/>
      <c r="K28" s="202"/>
      <c r="L28" s="202"/>
      <c r="O28" s="18"/>
    </row>
    <row r="29" spans="1:16" ht="22.5" hidden="1" customHeight="1" thickBot="1" x14ac:dyDescent="0.3">
      <c r="B29" s="18"/>
      <c r="E29" s="297"/>
      <c r="F29" s="298"/>
      <c r="K29" s="202"/>
      <c r="L29" s="202"/>
      <c r="O29" s="18"/>
    </row>
    <row r="30" spans="1:16" s="39" customFormat="1" ht="7.5" customHeight="1" thickBot="1" x14ac:dyDescent="0.3">
      <c r="B30" s="77"/>
      <c r="D30" s="130"/>
      <c r="E30" s="72"/>
      <c r="L30" s="131"/>
      <c r="M30" s="73"/>
      <c r="O30" s="77"/>
    </row>
    <row r="31" spans="1:16" s="39" customFormat="1" ht="7.5" customHeight="1" thickTop="1" x14ac:dyDescent="0.25">
      <c r="B31" s="77"/>
      <c r="D31" s="53"/>
      <c r="E31" s="100"/>
      <c r="F31" s="74"/>
      <c r="G31" s="74"/>
      <c r="H31" s="74"/>
      <c r="I31" s="74"/>
      <c r="J31" s="74"/>
      <c r="K31" s="74"/>
      <c r="L31" s="101"/>
      <c r="M31" s="75"/>
      <c r="O31" s="77"/>
    </row>
    <row r="32" spans="1:16" ht="19.5" thickBot="1" x14ac:dyDescent="0.3">
      <c r="A32" s="39"/>
      <c r="B32" s="77"/>
      <c r="C32" s="39"/>
      <c r="D32" s="33" t="s">
        <v>145</v>
      </c>
      <c r="E32" s="102"/>
      <c r="F32" s="39"/>
      <c r="G32" s="39"/>
      <c r="H32" s="39"/>
      <c r="I32" s="39"/>
      <c r="J32" s="39"/>
      <c r="K32" s="39"/>
      <c r="L32" s="39"/>
      <c r="M32" s="39"/>
      <c r="N32" s="39"/>
      <c r="O32" s="77"/>
      <c r="P32" s="39"/>
    </row>
    <row r="33" spans="1:16" ht="15.75" customHeight="1" thickBot="1" x14ac:dyDescent="0.3">
      <c r="A33" s="39"/>
      <c r="B33" s="77"/>
      <c r="C33" s="39"/>
      <c r="D33" s="35" t="s">
        <v>139</v>
      </c>
      <c r="E33" s="4" t="s">
        <v>270</v>
      </c>
      <c r="F33" s="39"/>
      <c r="G33" s="249" t="s">
        <v>271</v>
      </c>
      <c r="H33" s="249"/>
      <c r="I33" s="249"/>
      <c r="J33" s="249"/>
      <c r="K33" s="249"/>
      <c r="L33" s="249"/>
      <c r="M33" s="249"/>
      <c r="N33" s="39"/>
      <c r="O33" s="77"/>
      <c r="P33" s="39"/>
    </row>
    <row r="34" spans="1:16" ht="15.75" customHeight="1" thickBot="1" x14ac:dyDescent="0.3">
      <c r="A34" s="39"/>
      <c r="B34" s="77"/>
      <c r="C34" s="39"/>
      <c r="F34" s="39"/>
      <c r="G34" s="249"/>
      <c r="H34" s="249"/>
      <c r="I34" s="249"/>
      <c r="J34" s="249"/>
      <c r="K34" s="249"/>
      <c r="L34" s="249"/>
      <c r="M34" s="249"/>
      <c r="N34" s="39"/>
      <c r="O34" s="77"/>
      <c r="P34" s="39"/>
    </row>
    <row r="35" spans="1:16" ht="15.75" customHeight="1" thickBot="1" x14ac:dyDescent="0.3">
      <c r="A35" s="39"/>
      <c r="B35" s="77"/>
      <c r="C35" s="39"/>
      <c r="D35" s="35" t="s">
        <v>227</v>
      </c>
      <c r="E35" s="2" t="s">
        <v>270</v>
      </c>
      <c r="F35" s="39"/>
      <c r="G35" s="249"/>
      <c r="H35" s="249"/>
      <c r="I35" s="249"/>
      <c r="J35" s="249"/>
      <c r="K35" s="249"/>
      <c r="L35" s="249"/>
      <c r="M35" s="249"/>
      <c r="N35" s="39"/>
      <c r="O35" s="77"/>
      <c r="P35" s="39"/>
    </row>
    <row r="36" spans="1:16" ht="33" customHeight="1" x14ac:dyDescent="0.25">
      <c r="A36" s="39"/>
      <c r="B36" s="77"/>
      <c r="C36" s="39"/>
      <c r="D36" s="243" t="str">
        <f>IF(E35="Full Service ", "Cash Receipts will finish contribution on behalf of client.  *Only available for clients &gt; $100 million in assets",IF(E35="Self Service", "Client will complete contributions via PSC. *For clients &lt; $100 million in assets",""))</f>
        <v/>
      </c>
      <c r="E36" s="243"/>
      <c r="F36" s="39"/>
      <c r="G36" s="249"/>
      <c r="H36" s="249"/>
      <c r="I36" s="249"/>
      <c r="J36" s="249"/>
      <c r="K36" s="249"/>
      <c r="L36" s="249"/>
      <c r="M36" s="249"/>
      <c r="N36" s="39"/>
      <c r="O36" s="77"/>
      <c r="P36" s="39"/>
    </row>
    <row r="37" spans="1:16" ht="15.75" thickBot="1" x14ac:dyDescent="0.3">
      <c r="A37" s="39"/>
      <c r="B37" s="77"/>
      <c r="C37" s="39"/>
      <c r="F37" s="39"/>
      <c r="G37" s="39"/>
      <c r="H37" s="39"/>
      <c r="I37" s="39"/>
      <c r="J37" s="39"/>
      <c r="K37" s="39"/>
      <c r="L37" s="39"/>
      <c r="M37" s="39"/>
      <c r="N37" s="39"/>
      <c r="O37" s="77"/>
      <c r="P37" s="39"/>
    </row>
    <row r="38" spans="1:16" ht="15.75" thickBot="1" x14ac:dyDescent="0.3">
      <c r="A38" s="39"/>
      <c r="B38" s="77"/>
      <c r="C38" s="39"/>
      <c r="D38" s="35" t="s">
        <v>67</v>
      </c>
      <c r="E38" s="2" t="s">
        <v>270</v>
      </c>
      <c r="F38" s="39"/>
      <c r="G38" s="89"/>
      <c r="H38" s="48" t="s">
        <v>239</v>
      </c>
      <c r="I38" s="127" t="s">
        <v>240</v>
      </c>
      <c r="J38" s="250" t="s">
        <v>51</v>
      </c>
      <c r="K38" s="251"/>
      <c r="L38" s="251"/>
      <c r="M38" s="252"/>
      <c r="N38" s="39"/>
      <c r="O38" s="77"/>
      <c r="P38" s="39"/>
    </row>
    <row r="39" spans="1:16" ht="15.75" thickBot="1" x14ac:dyDescent="0.3">
      <c r="A39" s="39"/>
      <c r="B39" s="77"/>
      <c r="C39" s="39"/>
      <c r="F39" s="39"/>
      <c r="G39" s="59" t="s">
        <v>27</v>
      </c>
      <c r="H39" s="113"/>
      <c r="I39" s="60"/>
      <c r="J39" s="253"/>
      <c r="K39" s="254"/>
      <c r="L39" s="254"/>
      <c r="M39" s="255"/>
      <c r="N39" s="39"/>
      <c r="O39" s="77"/>
      <c r="P39" s="39"/>
    </row>
    <row r="40" spans="1:16" ht="15.75" thickBot="1" x14ac:dyDescent="0.3">
      <c r="A40" s="39"/>
      <c r="B40" s="77"/>
      <c r="C40" s="39"/>
      <c r="D40" s="36" t="s">
        <v>61</v>
      </c>
      <c r="E40" s="2" t="s">
        <v>270</v>
      </c>
      <c r="F40" s="39"/>
      <c r="G40" s="61" t="s">
        <v>28</v>
      </c>
      <c r="H40" s="56"/>
      <c r="I40" s="56"/>
      <c r="J40" s="240"/>
      <c r="K40" s="241"/>
      <c r="L40" s="241"/>
      <c r="M40" s="242"/>
      <c r="N40" s="39"/>
      <c r="O40" s="77"/>
      <c r="P40" s="39"/>
    </row>
    <row r="41" spans="1:16" ht="15.75" thickBot="1" x14ac:dyDescent="0.3">
      <c r="A41" s="39"/>
      <c r="B41" s="77"/>
      <c r="C41" s="39"/>
      <c r="F41" s="39"/>
      <c r="G41" s="61" t="s">
        <v>29</v>
      </c>
      <c r="H41" s="114"/>
      <c r="I41" s="56"/>
      <c r="J41" s="240"/>
      <c r="K41" s="241"/>
      <c r="L41" s="241"/>
      <c r="M41" s="242"/>
      <c r="N41" s="39"/>
      <c r="O41" s="77"/>
      <c r="P41" s="39"/>
    </row>
    <row r="42" spans="1:16" ht="17.25" customHeight="1" thickBot="1" x14ac:dyDescent="0.3">
      <c r="A42" s="39"/>
      <c r="B42" s="77"/>
      <c r="C42" s="39"/>
      <c r="D42" s="36" t="s">
        <v>62</v>
      </c>
      <c r="E42" s="2" t="s">
        <v>270</v>
      </c>
      <c r="F42" s="39"/>
      <c r="G42" s="61" t="s">
        <v>30</v>
      </c>
      <c r="H42" s="56"/>
      <c r="I42" s="56"/>
      <c r="J42" s="240"/>
      <c r="K42" s="241"/>
      <c r="L42" s="241"/>
      <c r="M42" s="242"/>
      <c r="N42" s="39"/>
      <c r="O42" s="77"/>
      <c r="P42" s="39"/>
    </row>
    <row r="43" spans="1:16" ht="15.75" thickBot="1" x14ac:dyDescent="0.3">
      <c r="A43" s="39"/>
      <c r="B43" s="77"/>
      <c r="C43" s="39"/>
      <c r="F43" s="39"/>
      <c r="G43" s="61" t="s">
        <v>31</v>
      </c>
      <c r="H43" s="114"/>
      <c r="I43" s="56"/>
      <c r="J43" s="240"/>
      <c r="K43" s="241"/>
      <c r="L43" s="241"/>
      <c r="M43" s="242"/>
      <c r="N43" s="39"/>
      <c r="O43" s="77"/>
      <c r="P43" s="39"/>
    </row>
    <row r="44" spans="1:16" ht="15.75" thickBot="1" x14ac:dyDescent="0.3">
      <c r="A44" s="39"/>
      <c r="B44" s="77"/>
      <c r="C44" s="39"/>
      <c r="D44" s="36" t="s">
        <v>65</v>
      </c>
      <c r="E44" s="2" t="s">
        <v>270</v>
      </c>
      <c r="F44" s="39"/>
      <c r="G44" s="61" t="s">
        <v>32</v>
      </c>
      <c r="H44" s="56"/>
      <c r="I44" s="56"/>
      <c r="J44" s="240"/>
      <c r="K44" s="241"/>
      <c r="L44" s="241"/>
      <c r="M44" s="242"/>
      <c r="N44" s="39"/>
      <c r="O44" s="77"/>
      <c r="P44" s="39"/>
    </row>
    <row r="45" spans="1:16" ht="15.75" thickBot="1" x14ac:dyDescent="0.3">
      <c r="A45" s="39"/>
      <c r="B45" s="77"/>
      <c r="C45" s="39"/>
      <c r="F45" s="39"/>
      <c r="G45" s="62" t="s">
        <v>33</v>
      </c>
      <c r="H45" s="114"/>
      <c r="I45" s="58"/>
      <c r="J45" s="240"/>
      <c r="K45" s="241"/>
      <c r="L45" s="241"/>
      <c r="M45" s="242"/>
      <c r="N45" s="39"/>
      <c r="O45" s="77"/>
      <c r="P45" s="39"/>
    </row>
    <row r="46" spans="1:16" ht="15.75" thickBot="1" x14ac:dyDescent="0.3">
      <c r="A46" s="39"/>
      <c r="B46" s="77"/>
      <c r="C46" s="39"/>
      <c r="D46" s="36" t="s">
        <v>35</v>
      </c>
      <c r="E46" s="2" t="s">
        <v>270</v>
      </c>
      <c r="F46" s="39"/>
      <c r="G46" s="63" t="s">
        <v>34</v>
      </c>
      <c r="H46" s="56"/>
      <c r="I46" s="57"/>
      <c r="J46" s="240"/>
      <c r="K46" s="241"/>
      <c r="L46" s="241"/>
      <c r="M46" s="242"/>
      <c r="N46" s="39"/>
      <c r="O46" s="77"/>
      <c r="P46" s="39"/>
    </row>
    <row r="47" spans="1:16" ht="15.75" thickBot="1" x14ac:dyDescent="0.3">
      <c r="A47" s="39"/>
      <c r="B47" s="77"/>
      <c r="C47" s="39"/>
      <c r="F47" s="39"/>
      <c r="G47" s="61" t="s">
        <v>37</v>
      </c>
      <c r="H47" s="114"/>
      <c r="I47" s="56"/>
      <c r="J47" s="240"/>
      <c r="K47" s="241"/>
      <c r="L47" s="241"/>
      <c r="M47" s="242"/>
      <c r="N47" s="39"/>
      <c r="O47" s="77"/>
      <c r="P47" s="39"/>
    </row>
    <row r="48" spans="1:16" ht="15.75" thickBot="1" x14ac:dyDescent="0.3">
      <c r="A48" s="39"/>
      <c r="B48" s="77"/>
      <c r="C48" s="39"/>
      <c r="D48" s="36" t="s">
        <v>63</v>
      </c>
      <c r="E48" s="4" t="s">
        <v>270</v>
      </c>
      <c r="F48" s="39"/>
      <c r="G48" s="61" t="s">
        <v>38</v>
      </c>
      <c r="H48" s="56"/>
      <c r="I48" s="56"/>
      <c r="J48" s="240"/>
      <c r="K48" s="241"/>
      <c r="L48" s="241"/>
      <c r="M48" s="242"/>
      <c r="N48" s="39"/>
      <c r="O48" s="77"/>
      <c r="P48" s="39"/>
    </row>
    <row r="49" spans="1:16" ht="15.75" thickBot="1" x14ac:dyDescent="0.3">
      <c r="A49" s="39"/>
      <c r="B49" s="77"/>
      <c r="C49" s="39"/>
      <c r="F49" s="39"/>
      <c r="G49" s="61" t="s">
        <v>39</v>
      </c>
      <c r="H49" s="114"/>
      <c r="I49" s="56"/>
      <c r="J49" s="240"/>
      <c r="K49" s="241"/>
      <c r="L49" s="241"/>
      <c r="M49" s="242"/>
      <c r="N49" s="39"/>
      <c r="O49" s="77"/>
      <c r="P49" s="39"/>
    </row>
    <row r="50" spans="1:16" ht="15.75" thickBot="1" x14ac:dyDescent="0.3">
      <c r="A50" s="39"/>
      <c r="B50" s="77"/>
      <c r="C50" s="39"/>
      <c r="D50" s="35" t="s">
        <v>84</v>
      </c>
      <c r="E50" s="2" t="s">
        <v>270</v>
      </c>
      <c r="F50" s="39"/>
      <c r="G50" s="61" t="s">
        <v>40</v>
      </c>
      <c r="H50" s="56"/>
      <c r="I50" s="56"/>
      <c r="J50" s="240"/>
      <c r="K50" s="241"/>
      <c r="L50" s="241"/>
      <c r="M50" s="242"/>
      <c r="N50" s="39"/>
      <c r="O50" s="77"/>
      <c r="P50" s="39"/>
    </row>
    <row r="51" spans="1:16" ht="15.75" thickBot="1" x14ac:dyDescent="0.3">
      <c r="A51" s="39"/>
      <c r="B51" s="77"/>
      <c r="C51" s="39"/>
      <c r="F51" s="39"/>
      <c r="G51" s="61" t="s">
        <v>41</v>
      </c>
      <c r="H51" s="56"/>
      <c r="I51" s="56"/>
      <c r="J51" s="240"/>
      <c r="K51" s="241"/>
      <c r="L51" s="241"/>
      <c r="M51" s="242"/>
      <c r="N51" s="39"/>
      <c r="O51" s="77"/>
      <c r="P51" s="39"/>
    </row>
    <row r="52" spans="1:16" ht="15.75" thickBot="1" x14ac:dyDescent="0.3">
      <c r="A52" s="39"/>
      <c r="B52" s="77"/>
      <c r="C52" s="39"/>
      <c r="D52" s="35" t="s">
        <v>90</v>
      </c>
      <c r="E52" s="2" t="s">
        <v>270</v>
      </c>
      <c r="F52" s="39"/>
      <c r="G52" s="61" t="s">
        <v>42</v>
      </c>
      <c r="H52" s="56"/>
      <c r="I52" s="56"/>
      <c r="J52" s="240"/>
      <c r="K52" s="241"/>
      <c r="L52" s="241"/>
      <c r="M52" s="242"/>
      <c r="N52" s="39"/>
      <c r="O52" s="77"/>
      <c r="P52" s="39"/>
    </row>
    <row r="53" spans="1:16" ht="15.75" thickBot="1" x14ac:dyDescent="0.3">
      <c r="A53" s="39"/>
      <c r="B53" s="77"/>
      <c r="C53" s="39"/>
      <c r="F53" s="39"/>
      <c r="G53" s="64" t="s">
        <v>43</v>
      </c>
      <c r="H53" s="115"/>
      <c r="I53" s="65"/>
      <c r="J53" s="237"/>
      <c r="K53" s="238"/>
      <c r="L53" s="238"/>
      <c r="M53" s="239"/>
      <c r="N53" s="39"/>
      <c r="O53" s="77"/>
      <c r="P53" s="39"/>
    </row>
    <row r="54" spans="1:16" ht="15.75" customHeight="1" thickBot="1" x14ac:dyDescent="0.3">
      <c r="A54" s="39"/>
      <c r="B54" s="77"/>
      <c r="C54" s="39"/>
      <c r="D54" s="36" t="s">
        <v>64</v>
      </c>
      <c r="E54" s="4" t="s">
        <v>270</v>
      </c>
      <c r="F54" s="39"/>
      <c r="G54" s="219" t="s">
        <v>325</v>
      </c>
      <c r="N54" s="39"/>
      <c r="O54" s="77"/>
      <c r="P54" s="39"/>
    </row>
    <row r="55" spans="1:16" s="27" customFormat="1" ht="15.75" hidden="1" thickBot="1" x14ac:dyDescent="0.3">
      <c r="A55" s="88"/>
      <c r="B55" s="77"/>
      <c r="C55" s="86"/>
      <c r="D55" s="42" t="s">
        <v>83</v>
      </c>
      <c r="E55" s="135" t="s">
        <v>270</v>
      </c>
      <c r="F55" s="88"/>
      <c r="I55" s="88"/>
      <c r="J55" s="88"/>
      <c r="K55" s="39"/>
      <c r="L55" s="131"/>
      <c r="M55" s="131"/>
      <c r="N55" s="88"/>
      <c r="O55" s="90"/>
      <c r="P55" s="88"/>
    </row>
    <row r="56" spans="1:16" ht="16.5" customHeight="1" thickBot="1" x14ac:dyDescent="0.35">
      <c r="A56" s="103"/>
      <c r="B56" s="77"/>
      <c r="C56" s="86"/>
      <c r="D56" s="40"/>
      <c r="E56" s="26"/>
      <c r="F56" s="39"/>
      <c r="G56" s="67" t="str">
        <f>IF(OR((E42="Actual Hours"),(E44="A- All OE Features"),(E44="E- Enrollment Only"),(E46="Calc-Actual Hours")),"- Credited Hours (Vesting, OE, Eligibility)","")</f>
        <v/>
      </c>
      <c r="I56" s="67"/>
      <c r="J56" s="67"/>
      <c r="K56" s="39"/>
      <c r="L56" s="39"/>
      <c r="M56" s="39"/>
      <c r="N56" s="103"/>
      <c r="O56" s="77"/>
      <c r="P56" s="39"/>
    </row>
    <row r="57" spans="1:16" ht="15.75" customHeight="1" thickBot="1" x14ac:dyDescent="0.3">
      <c r="A57" s="103"/>
      <c r="B57" s="77"/>
      <c r="C57" s="86"/>
      <c r="D57" s="36" t="s">
        <v>60</v>
      </c>
      <c r="E57" s="2" t="s">
        <v>270</v>
      </c>
      <c r="F57" s="39"/>
      <c r="G57" s="68" t="str">
        <f>IF(OR((E44="A- All OE Features"),(E44="E- Enrollment Only")),"- Employment Dates (OE)","")</f>
        <v/>
      </c>
      <c r="I57" s="68"/>
      <c r="J57" s="68"/>
      <c r="K57" s="39"/>
      <c r="L57" s="39"/>
      <c r="M57" s="39"/>
      <c r="N57" s="103"/>
      <c r="O57" s="77"/>
      <c r="P57" s="39"/>
    </row>
    <row r="58" spans="1:16" ht="15.75" hidden="1" customHeight="1" thickBot="1" x14ac:dyDescent="0.3">
      <c r="A58" s="39"/>
      <c r="B58" s="77"/>
      <c r="C58" s="39"/>
      <c r="D58" s="41" t="s">
        <v>298</v>
      </c>
      <c r="E58" s="2" t="s">
        <v>270</v>
      </c>
      <c r="F58" s="39"/>
      <c r="G58" s="39"/>
      <c r="I58" s="67"/>
      <c r="J58" s="67"/>
      <c r="K58" s="39"/>
      <c r="L58" s="39"/>
      <c r="M58" s="39"/>
      <c r="N58" s="39"/>
      <c r="O58" s="77"/>
      <c r="P58" s="39"/>
    </row>
    <row r="59" spans="1:16" ht="15.75" hidden="1" thickBot="1" x14ac:dyDescent="0.3">
      <c r="A59" s="39"/>
      <c r="B59" s="77"/>
      <c r="C59" s="39"/>
      <c r="D59" s="213" t="s">
        <v>299</v>
      </c>
      <c r="E59" s="93"/>
      <c r="F59" s="39"/>
      <c r="I59" s="39"/>
      <c r="J59" s="39"/>
      <c r="K59" s="39"/>
      <c r="L59" s="39"/>
      <c r="M59" s="39"/>
      <c r="N59" s="39"/>
      <c r="O59" s="77"/>
      <c r="P59" s="39"/>
    </row>
    <row r="60" spans="1:16" ht="15.75" customHeight="1" thickBot="1" x14ac:dyDescent="0.3">
      <c r="A60" s="39"/>
      <c r="B60" s="77"/>
      <c r="C60" s="39"/>
      <c r="D60" s="41"/>
      <c r="F60" s="39"/>
      <c r="G60" s="67" t="str">
        <f>IF(E38="Yes","- Salary Information, Phone Number and Work Email (Next Gen)","")</f>
        <v/>
      </c>
      <c r="I60" s="134"/>
      <c r="J60" s="134"/>
      <c r="K60" s="134"/>
      <c r="L60" s="39"/>
      <c r="M60" s="39"/>
      <c r="N60" s="39"/>
      <c r="O60" s="77"/>
      <c r="P60" s="39"/>
    </row>
    <row r="61" spans="1:16" ht="30.75" customHeight="1" thickBot="1" x14ac:dyDescent="0.3">
      <c r="A61" s="39"/>
      <c r="B61" s="77"/>
      <c r="C61" s="39"/>
      <c r="D61" s="36" t="s">
        <v>224</v>
      </c>
      <c r="E61" s="2" t="s">
        <v>270</v>
      </c>
      <c r="F61" s="39"/>
      <c r="G61" s="67" t="str">
        <f>IF(E48="Opt Out","- Birthdate, Salary Information, Gender, Marital Status, Address (Managed Accounts)","")</f>
        <v/>
      </c>
      <c r="H61" s="134"/>
      <c r="I61" s="134"/>
      <c r="J61" s="134"/>
      <c r="K61" s="134"/>
      <c r="M61" s="39"/>
      <c r="N61" s="39"/>
      <c r="O61" s="77"/>
      <c r="P61" s="39"/>
    </row>
    <row r="62" spans="1:16" ht="15.75" hidden="1" thickBot="1" x14ac:dyDescent="0.3">
      <c r="A62" s="39"/>
      <c r="B62" s="77"/>
      <c r="C62" s="39"/>
      <c r="D62" s="43" t="s">
        <v>300</v>
      </c>
      <c r="E62" s="93"/>
      <c r="F62" s="39"/>
      <c r="G62" s="39"/>
      <c r="M62" s="39"/>
      <c r="N62" s="39"/>
      <c r="O62" s="77"/>
      <c r="P62" s="39"/>
    </row>
    <row r="63" spans="1:16" ht="15.75" customHeight="1" thickBot="1" x14ac:dyDescent="0.3">
      <c r="A63" s="39"/>
      <c r="B63" s="77"/>
      <c r="C63" s="39"/>
      <c r="F63" s="39"/>
      <c r="G63" s="67" t="str">
        <f>IF(E68="Yes","- Add SQL to FSET in case null is passed in division column (Divisional Plan) ","")</f>
        <v/>
      </c>
      <c r="I63" s="134"/>
      <c r="J63" s="134"/>
      <c r="K63" s="134"/>
      <c r="M63" s="39"/>
      <c r="N63" s="39"/>
      <c r="O63" s="77"/>
      <c r="P63" s="39"/>
    </row>
    <row r="64" spans="1:16" s="39" customFormat="1" ht="15.75" customHeight="1" thickBot="1" x14ac:dyDescent="0.3">
      <c r="B64" s="77"/>
      <c r="D64" s="36" t="s">
        <v>85</v>
      </c>
      <c r="E64" s="2" t="s">
        <v>270</v>
      </c>
      <c r="H64" s="134"/>
      <c r="I64" s="134"/>
      <c r="J64" s="134"/>
      <c r="K64" s="134"/>
      <c r="M64" s="128"/>
      <c r="O64" s="77"/>
    </row>
    <row r="65" spans="1:16" s="39" customFormat="1" ht="15.75" hidden="1" customHeight="1" thickBot="1" x14ac:dyDescent="0.3">
      <c r="B65" s="77"/>
      <c r="D65" s="38" t="s">
        <v>301</v>
      </c>
      <c r="E65" s="22" t="s">
        <v>270</v>
      </c>
      <c r="M65" s="128"/>
      <c r="O65" s="77"/>
    </row>
    <row r="66" spans="1:16" s="39" customFormat="1" ht="15.75" hidden="1" customHeight="1" thickBot="1" x14ac:dyDescent="0.3">
      <c r="B66" s="77"/>
      <c r="D66" s="38" t="s">
        <v>302</v>
      </c>
      <c r="E66" s="92"/>
      <c r="O66" s="77"/>
    </row>
    <row r="67" spans="1:16" ht="15.75" customHeight="1" thickBot="1" x14ac:dyDescent="0.3">
      <c r="A67" s="39"/>
      <c r="B67" s="77"/>
      <c r="C67" s="39"/>
      <c r="D67" s="196"/>
      <c r="F67" s="39"/>
      <c r="G67" s="39"/>
      <c r="H67" s="39"/>
      <c r="M67" s="39"/>
      <c r="N67" s="39"/>
      <c r="O67" s="77"/>
      <c r="P67" s="39"/>
    </row>
    <row r="68" spans="1:16" ht="15.75" customHeight="1" thickBot="1" x14ac:dyDescent="0.3">
      <c r="A68" s="39"/>
      <c r="B68" s="77"/>
      <c r="C68" s="39"/>
      <c r="D68" s="36" t="s">
        <v>289</v>
      </c>
      <c r="E68" s="2" t="s">
        <v>270</v>
      </c>
      <c r="F68" s="39"/>
      <c r="G68" s="39"/>
      <c r="H68" s="39"/>
      <c r="M68" s="39"/>
      <c r="N68" s="39"/>
      <c r="O68" s="77"/>
      <c r="P68" s="39"/>
    </row>
    <row r="69" spans="1:16" ht="15.75" hidden="1" thickBot="1" x14ac:dyDescent="0.3">
      <c r="A69" s="39"/>
      <c r="B69" s="77"/>
      <c r="C69" s="39"/>
      <c r="D69" s="195" t="s">
        <v>303</v>
      </c>
      <c r="E69" s="220" t="s">
        <v>270</v>
      </c>
      <c r="F69" s="39"/>
      <c r="G69" s="39"/>
      <c r="L69" s="39"/>
      <c r="M69" s="39"/>
      <c r="N69" s="39"/>
      <c r="O69" s="77"/>
      <c r="P69" s="39"/>
    </row>
    <row r="70" spans="1:16" ht="16.5" hidden="1" thickBot="1" x14ac:dyDescent="0.3">
      <c r="A70" s="39"/>
      <c r="B70" s="77"/>
      <c r="C70" s="39"/>
      <c r="D70" s="243" t="s">
        <v>304</v>
      </c>
      <c r="E70" s="243"/>
      <c r="F70" s="39"/>
      <c r="G70" s="39"/>
      <c r="L70" s="39"/>
      <c r="M70" s="39"/>
      <c r="N70" s="39"/>
      <c r="O70" s="77"/>
      <c r="P70" s="39"/>
    </row>
    <row r="71" spans="1:16" ht="15.75" hidden="1" thickBot="1" x14ac:dyDescent="0.25">
      <c r="A71" s="39"/>
      <c r="B71" s="77"/>
      <c r="C71" s="39"/>
      <c r="D71" s="37" t="s">
        <v>78</v>
      </c>
      <c r="E71" s="2" t="s">
        <v>270</v>
      </c>
      <c r="F71" s="39"/>
      <c r="G71" s="39"/>
      <c r="H71" s="39"/>
      <c r="I71" s="39"/>
      <c r="J71" s="39"/>
      <c r="K71" s="39"/>
      <c r="L71" s="39"/>
      <c r="M71" s="39"/>
      <c r="N71" s="39"/>
      <c r="O71" s="77"/>
      <c r="P71" s="39"/>
    </row>
    <row r="72" spans="1:16" s="23" customFormat="1" ht="15.75" hidden="1" thickBot="1" x14ac:dyDescent="0.3">
      <c r="A72" s="91"/>
      <c r="B72" s="87"/>
      <c r="C72" s="39"/>
      <c r="D72" s="38" t="s">
        <v>79</v>
      </c>
      <c r="E72" s="50"/>
      <c r="F72" s="39"/>
      <c r="G72" s="39"/>
      <c r="H72" s="39"/>
      <c r="I72" s="39"/>
      <c r="J72" s="39"/>
      <c r="K72" s="39"/>
      <c r="L72" s="39"/>
      <c r="M72" s="39"/>
      <c r="N72" s="39"/>
      <c r="O72" s="87"/>
      <c r="P72" s="91"/>
    </row>
    <row r="73" spans="1:16" s="23" customFormat="1" ht="15.75" hidden="1" thickBot="1" x14ac:dyDescent="0.3">
      <c r="A73" s="91"/>
      <c r="B73" s="87"/>
      <c r="C73" s="39"/>
      <c r="D73" s="38" t="s">
        <v>80</v>
      </c>
      <c r="E73" s="2" t="s">
        <v>270</v>
      </c>
      <c r="F73" s="39"/>
      <c r="G73" s="39"/>
      <c r="H73" s="39"/>
      <c r="I73" s="39"/>
      <c r="J73" s="39"/>
      <c r="K73" s="39"/>
      <c r="L73" s="39"/>
      <c r="M73" s="39"/>
      <c r="N73" s="39"/>
      <c r="O73" s="87"/>
      <c r="P73" s="91"/>
    </row>
    <row r="74" spans="1:16" s="23" customFormat="1" ht="15.75" hidden="1" thickBot="1" x14ac:dyDescent="0.3">
      <c r="A74" s="91"/>
      <c r="B74" s="87"/>
      <c r="C74" s="39"/>
      <c r="D74" s="38" t="s">
        <v>228</v>
      </c>
      <c r="E74" s="76" t="s">
        <v>327</v>
      </c>
      <c r="F74" s="39"/>
      <c r="G74" s="39"/>
      <c r="H74" s="39"/>
      <c r="I74" s="39"/>
      <c r="J74" s="39"/>
      <c r="K74" s="39"/>
      <c r="L74" s="39"/>
      <c r="M74" s="39"/>
      <c r="N74" s="39"/>
      <c r="O74" s="87"/>
      <c r="P74" s="91"/>
    </row>
    <row r="75" spans="1:16" s="23" customFormat="1" ht="15.75" thickBot="1" x14ac:dyDescent="0.3">
      <c r="A75" s="91"/>
      <c r="B75" s="87"/>
      <c r="C75" s="39"/>
      <c r="D75" s="38"/>
      <c r="E75" s="197"/>
      <c r="F75" s="39"/>
      <c r="G75" s="39"/>
      <c r="H75" s="39"/>
      <c r="I75" s="39"/>
      <c r="J75" s="39"/>
      <c r="K75" s="39"/>
      <c r="L75" s="39"/>
      <c r="M75" s="39"/>
      <c r="N75" s="39"/>
      <c r="O75" s="87"/>
      <c r="P75" s="91"/>
    </row>
    <row r="76" spans="1:16" s="23" customFormat="1" ht="15.75" customHeight="1" thickBot="1" x14ac:dyDescent="0.3">
      <c r="A76" s="91"/>
      <c r="B76" s="87"/>
      <c r="C76" s="39"/>
      <c r="D76" s="198" t="s">
        <v>326</v>
      </c>
      <c r="E76" s="200" t="s">
        <v>270</v>
      </c>
      <c r="F76" s="209"/>
      <c r="G76" s="39"/>
      <c r="H76" s="39"/>
      <c r="I76" s="39"/>
      <c r="J76" s="39"/>
      <c r="K76" s="39"/>
      <c r="L76" s="39"/>
      <c r="M76" s="39"/>
      <c r="N76" s="39"/>
      <c r="O76" s="87"/>
      <c r="P76" s="91"/>
    </row>
    <row r="77" spans="1:16" s="23" customFormat="1" ht="15.75" customHeight="1" x14ac:dyDescent="0.25">
      <c r="A77" s="91"/>
      <c r="B77" s="87"/>
      <c r="C77" s="39"/>
      <c r="D77" s="43"/>
      <c r="E77" s="3"/>
      <c r="F77" s="39"/>
      <c r="G77" s="39"/>
      <c r="H77" s="39"/>
      <c r="I77" s="39"/>
      <c r="J77" s="39"/>
      <c r="K77" s="39"/>
      <c r="L77" s="39"/>
      <c r="M77" s="39"/>
      <c r="N77" s="39"/>
      <c r="O77" s="87"/>
      <c r="P77" s="91"/>
    </row>
    <row r="78" spans="1:16" s="23" customFormat="1" ht="12.75" customHeight="1" x14ac:dyDescent="0.25">
      <c r="A78" s="91"/>
      <c r="B78" s="87"/>
      <c r="C78" s="77"/>
      <c r="D78" s="29"/>
      <c r="E78" s="19"/>
      <c r="F78" s="77"/>
      <c r="G78" s="77"/>
      <c r="H78" s="77"/>
      <c r="I78" s="77"/>
      <c r="J78" s="77"/>
      <c r="K78" s="77"/>
      <c r="L78" s="77"/>
      <c r="M78" s="77"/>
      <c r="N78" s="77"/>
      <c r="O78" s="87"/>
      <c r="P78" s="91"/>
    </row>
    <row r="79" spans="1:16" s="23" customFormat="1" x14ac:dyDescent="0.25">
      <c r="D79" s="35"/>
      <c r="E79" s="140"/>
      <c r="F79" s="20"/>
      <c r="H79" s="20"/>
      <c r="I79" s="20"/>
      <c r="J79" s="20"/>
      <c r="K79" s="20"/>
      <c r="L79" s="20"/>
      <c r="M79" s="20"/>
    </row>
    <row r="80" spans="1:16" s="23" customFormat="1" x14ac:dyDescent="0.25">
      <c r="D80" s="35"/>
      <c r="E80" s="140"/>
      <c r="F80" s="20"/>
      <c r="H80" s="20"/>
      <c r="I80" s="20"/>
      <c r="J80" s="20"/>
      <c r="K80" s="20"/>
    </row>
    <row r="81" spans="4:13" s="23" customFormat="1" x14ac:dyDescent="0.25">
      <c r="F81" s="20"/>
      <c r="H81" s="20"/>
    </row>
    <row r="82" spans="4:13" s="23" customFormat="1" x14ac:dyDescent="0.25">
      <c r="D82" s="35"/>
      <c r="E82" s="140"/>
      <c r="F82" s="20"/>
      <c r="H82" s="20"/>
    </row>
    <row r="83" spans="4:13" s="23" customFormat="1" x14ac:dyDescent="0.25">
      <c r="D83" s="35"/>
      <c r="E83" s="136"/>
      <c r="F83" s="20"/>
    </row>
    <row r="84" spans="4:13" s="23" customFormat="1" x14ac:dyDescent="0.25">
      <c r="D84" s="35"/>
      <c r="E84" s="140"/>
      <c r="F84" s="20"/>
    </row>
    <row r="85" spans="4:13" s="23" customFormat="1" x14ac:dyDescent="0.25">
      <c r="D85" s="35"/>
      <c r="E85" s="140"/>
      <c r="F85" s="20"/>
      <c r="G85" s="20"/>
    </row>
    <row r="86" spans="4:13" s="23" customFormat="1" x14ac:dyDescent="0.25">
      <c r="D86" s="35"/>
      <c r="E86" s="140"/>
      <c r="F86" s="20"/>
      <c r="G86" s="20"/>
    </row>
    <row r="87" spans="4:13" s="23" customFormat="1" x14ac:dyDescent="0.25">
      <c r="D87" s="35"/>
      <c r="E87" s="140"/>
      <c r="F87" s="20"/>
      <c r="G87" s="89"/>
      <c r="H87" s="132"/>
      <c r="I87" s="132"/>
      <c r="J87" s="138"/>
      <c r="K87" s="138"/>
      <c r="L87" s="138"/>
      <c r="M87" s="138"/>
    </row>
    <row r="88" spans="4:13" s="23" customFormat="1" x14ac:dyDescent="0.25">
      <c r="D88" s="35"/>
      <c r="E88" s="140"/>
      <c r="F88" s="20"/>
      <c r="G88" s="133"/>
      <c r="H88" s="3"/>
      <c r="I88" s="3"/>
      <c r="J88" s="139"/>
      <c r="K88" s="139"/>
      <c r="L88" s="139"/>
      <c r="M88" s="139"/>
    </row>
    <row r="89" spans="4:13" s="23" customFormat="1" x14ac:dyDescent="0.25">
      <c r="D89" s="35"/>
      <c r="E89" s="140"/>
      <c r="F89" s="20"/>
      <c r="G89" s="133"/>
      <c r="H89" s="3"/>
      <c r="I89" s="3"/>
      <c r="J89" s="139"/>
      <c r="K89" s="139"/>
      <c r="L89" s="139"/>
      <c r="M89" s="139"/>
    </row>
    <row r="90" spans="4:13" s="23" customFormat="1" x14ac:dyDescent="0.25">
      <c r="D90" s="35"/>
      <c r="E90" s="140"/>
      <c r="F90" s="20"/>
      <c r="G90" s="133"/>
      <c r="H90" s="3"/>
      <c r="I90" s="3"/>
      <c r="J90" s="139"/>
      <c r="K90" s="139"/>
      <c r="L90" s="139"/>
      <c r="M90" s="139"/>
    </row>
    <row r="91" spans="4:13" s="23" customFormat="1" x14ac:dyDescent="0.25">
      <c r="D91" s="35"/>
      <c r="E91" s="140"/>
      <c r="F91" s="20"/>
      <c r="G91" s="133"/>
      <c r="H91" s="3"/>
      <c r="I91" s="3"/>
      <c r="J91" s="139"/>
      <c r="K91" s="139"/>
      <c r="L91" s="139"/>
      <c r="M91" s="139"/>
    </row>
    <row r="92" spans="4:13" s="23" customFormat="1" x14ac:dyDescent="0.25">
      <c r="D92" s="35"/>
      <c r="E92" s="140"/>
      <c r="F92" s="20"/>
      <c r="G92" s="133"/>
      <c r="H92" s="3"/>
      <c r="I92" s="3"/>
      <c r="J92" s="139"/>
      <c r="K92" s="139"/>
      <c r="L92" s="139"/>
      <c r="M92" s="139"/>
    </row>
    <row r="93" spans="4:13" s="23" customFormat="1" x14ac:dyDescent="0.25">
      <c r="D93" s="35"/>
      <c r="E93" s="140"/>
      <c r="F93" s="20"/>
      <c r="G93" s="133"/>
      <c r="H93" s="3"/>
      <c r="I93" s="3"/>
      <c r="J93" s="139"/>
      <c r="K93" s="139"/>
      <c r="L93" s="139"/>
      <c r="M93" s="139"/>
    </row>
    <row r="94" spans="4:13" s="23" customFormat="1" x14ac:dyDescent="0.25">
      <c r="D94" s="35"/>
      <c r="E94" s="140"/>
      <c r="F94" s="20"/>
      <c r="G94" s="133"/>
      <c r="H94" s="3"/>
      <c r="I94" s="3"/>
      <c r="J94" s="139"/>
      <c r="K94" s="139"/>
      <c r="L94" s="139"/>
      <c r="M94" s="139"/>
    </row>
    <row r="95" spans="4:13" s="23" customFormat="1" x14ac:dyDescent="0.25">
      <c r="D95" s="35"/>
      <c r="E95" s="140"/>
      <c r="F95" s="20"/>
      <c r="G95" s="133"/>
      <c r="H95" s="3"/>
      <c r="I95" s="3"/>
      <c r="J95" s="139"/>
      <c r="K95" s="139"/>
      <c r="L95" s="139"/>
      <c r="M95" s="139"/>
    </row>
    <row r="96" spans="4:13" s="23" customFormat="1" x14ac:dyDescent="0.25">
      <c r="D96" s="35"/>
      <c r="E96" s="140"/>
      <c r="F96" s="20"/>
      <c r="G96" s="133"/>
      <c r="H96" s="3"/>
      <c r="I96" s="3"/>
      <c r="J96" s="139"/>
      <c r="K96" s="139"/>
      <c r="L96" s="139"/>
      <c r="M96" s="139"/>
    </row>
    <row r="97" spans="4:13" s="23" customFormat="1" x14ac:dyDescent="0.25">
      <c r="D97" s="35"/>
      <c r="E97" s="140"/>
      <c r="F97" s="20"/>
      <c r="G97" s="133"/>
      <c r="H97" s="3"/>
      <c r="I97" s="3"/>
      <c r="J97" s="139"/>
      <c r="K97" s="139"/>
      <c r="L97" s="139"/>
      <c r="M97" s="139"/>
    </row>
    <row r="98" spans="4:13" s="23" customFormat="1" x14ac:dyDescent="0.25">
      <c r="D98" s="35"/>
      <c r="E98" s="140"/>
      <c r="F98" s="20"/>
      <c r="G98" s="133"/>
      <c r="H98" s="3"/>
      <c r="I98" s="3"/>
      <c r="J98" s="139"/>
      <c r="K98" s="139"/>
      <c r="L98" s="139"/>
      <c r="M98" s="139"/>
    </row>
    <row r="99" spans="4:13" s="23" customFormat="1" x14ac:dyDescent="0.25">
      <c r="D99" s="35"/>
      <c r="E99" s="140"/>
      <c r="F99" s="20"/>
      <c r="G99" s="133"/>
      <c r="H99" s="3"/>
      <c r="I99" s="3"/>
      <c r="J99" s="139"/>
      <c r="K99" s="139"/>
      <c r="L99" s="139"/>
      <c r="M99" s="139"/>
    </row>
    <row r="100" spans="4:13" s="23" customFormat="1" x14ac:dyDescent="0.25">
      <c r="D100" s="35"/>
      <c r="E100" s="140"/>
      <c r="F100" s="20"/>
      <c r="G100" s="133"/>
      <c r="H100" s="3"/>
      <c r="I100" s="3"/>
      <c r="J100" s="139"/>
      <c r="K100" s="139"/>
      <c r="L100" s="139"/>
      <c r="M100" s="139"/>
    </row>
    <row r="101" spans="4:13" s="23" customFormat="1" x14ac:dyDescent="0.25">
      <c r="D101" s="35"/>
      <c r="E101" s="140"/>
      <c r="F101" s="20"/>
      <c r="G101" s="133"/>
      <c r="H101" s="3"/>
      <c r="I101" s="3"/>
      <c r="J101" s="139"/>
      <c r="K101" s="139"/>
      <c r="L101" s="139"/>
      <c r="M101" s="139"/>
    </row>
    <row r="102" spans="4:13" s="23" customFormat="1" x14ac:dyDescent="0.25">
      <c r="D102" s="35"/>
      <c r="E102" s="140"/>
      <c r="F102" s="20"/>
      <c r="G102" s="133"/>
      <c r="H102" s="3"/>
      <c r="I102" s="3"/>
      <c r="J102" s="139"/>
      <c r="K102" s="139"/>
      <c r="L102" s="139"/>
      <c r="M102" s="139"/>
    </row>
    <row r="103" spans="4:13" s="23" customFormat="1" x14ac:dyDescent="0.25">
      <c r="D103" s="35"/>
      <c r="E103" s="140"/>
      <c r="F103" s="20"/>
    </row>
    <row r="104" spans="4:13" s="23" customFormat="1" x14ac:dyDescent="0.25">
      <c r="D104" s="35"/>
      <c r="E104" s="140"/>
      <c r="F104" s="20"/>
    </row>
    <row r="105" spans="4:13" s="23" customFormat="1" x14ac:dyDescent="0.25">
      <c r="D105" s="35"/>
      <c r="E105" s="140"/>
      <c r="F105" s="20"/>
    </row>
    <row r="106" spans="4:13" s="23" customFormat="1" x14ac:dyDescent="0.25">
      <c r="D106" s="35"/>
      <c r="E106" s="140"/>
      <c r="F106" s="20"/>
    </row>
    <row r="107" spans="4:13" s="23" customFormat="1" x14ac:dyDescent="0.25">
      <c r="D107" s="35"/>
      <c r="E107" s="140"/>
      <c r="F107" s="20"/>
    </row>
    <row r="108" spans="4:13" s="23" customFormat="1" x14ac:dyDescent="0.25">
      <c r="D108" s="35"/>
      <c r="E108" s="140"/>
      <c r="F108" s="20"/>
    </row>
    <row r="109" spans="4:13" s="23" customFormat="1" x14ac:dyDescent="0.25">
      <c r="D109" s="35"/>
      <c r="E109" s="140"/>
      <c r="F109" s="20"/>
    </row>
    <row r="110" spans="4:13" s="23" customFormat="1" x14ac:dyDescent="0.25">
      <c r="D110" s="35"/>
      <c r="E110" s="140"/>
      <c r="F110" s="20"/>
    </row>
    <row r="111" spans="4:13" s="23" customFormat="1" x14ac:dyDescent="0.25">
      <c r="D111" s="35"/>
      <c r="E111" s="140"/>
      <c r="F111" s="20"/>
    </row>
    <row r="112" spans="4:13" s="23" customFormat="1" x14ac:dyDescent="0.25">
      <c r="D112" s="35"/>
      <c r="E112" s="140"/>
      <c r="F112" s="20"/>
      <c r="G112" s="20"/>
      <c r="H112" s="20"/>
      <c r="I112" s="20"/>
      <c r="J112" s="20"/>
      <c r="K112" s="20"/>
    </row>
    <row r="113" spans="4:11" s="23" customFormat="1" x14ac:dyDescent="0.25">
      <c r="D113" s="35"/>
      <c r="E113" s="140"/>
      <c r="F113" s="20"/>
      <c r="G113" s="20"/>
      <c r="H113" s="20"/>
      <c r="I113" s="20"/>
      <c r="J113" s="20"/>
      <c r="K113" s="20"/>
    </row>
    <row r="114" spans="4:11" s="23" customFormat="1" x14ac:dyDescent="0.25">
      <c r="D114" s="35"/>
      <c r="E114" s="140"/>
      <c r="F114" s="20"/>
      <c r="G114" s="20"/>
      <c r="H114" s="20"/>
      <c r="I114" s="20"/>
      <c r="J114" s="20"/>
      <c r="K114" s="20"/>
    </row>
    <row r="115" spans="4:11" s="23" customFormat="1" x14ac:dyDescent="0.25">
      <c r="D115" s="35"/>
      <c r="E115" s="140"/>
      <c r="F115" s="20"/>
      <c r="G115" s="20"/>
      <c r="H115" s="20"/>
      <c r="I115" s="20"/>
      <c r="J115" s="20"/>
      <c r="K115" s="20"/>
    </row>
    <row r="116" spans="4:11" s="23" customFormat="1" x14ac:dyDescent="0.25">
      <c r="D116" s="35"/>
      <c r="E116" s="140"/>
      <c r="F116" s="20"/>
      <c r="G116" s="20"/>
      <c r="H116" s="20"/>
      <c r="I116" s="20"/>
      <c r="J116" s="20"/>
      <c r="K116" s="20"/>
    </row>
    <row r="117" spans="4:11" s="23" customFormat="1" x14ac:dyDescent="0.25">
      <c r="D117" s="35"/>
      <c r="E117" s="140"/>
      <c r="F117" s="20"/>
      <c r="G117" s="20"/>
      <c r="H117" s="20"/>
      <c r="I117" s="20"/>
      <c r="J117" s="20"/>
      <c r="K117" s="20"/>
    </row>
    <row r="118" spans="4:11" s="23" customFormat="1" x14ac:dyDescent="0.25">
      <c r="D118" s="35"/>
      <c r="E118" s="140"/>
      <c r="F118" s="20"/>
      <c r="G118" s="20"/>
      <c r="H118" s="20"/>
      <c r="I118" s="20"/>
      <c r="J118" s="20"/>
      <c r="K118" s="20"/>
    </row>
    <row r="119" spans="4:11" s="23" customFormat="1" x14ac:dyDescent="0.25">
      <c r="D119" s="35"/>
      <c r="E119" s="140"/>
      <c r="F119" s="20"/>
      <c r="G119" s="20"/>
      <c r="H119" s="20"/>
      <c r="I119" s="20"/>
      <c r="J119" s="20"/>
      <c r="K119" s="20"/>
    </row>
    <row r="120" spans="4:11" s="23" customFormat="1" x14ac:dyDescent="0.25">
      <c r="D120" s="35"/>
      <c r="E120" s="140"/>
      <c r="F120" s="20"/>
      <c r="G120" s="20"/>
      <c r="H120" s="20"/>
      <c r="I120" s="20"/>
      <c r="J120" s="20"/>
      <c r="K120" s="20"/>
    </row>
    <row r="121" spans="4:11" s="23" customFormat="1" x14ac:dyDescent="0.25">
      <c r="D121" s="35"/>
      <c r="E121" s="140"/>
      <c r="F121" s="20"/>
      <c r="G121" s="20"/>
      <c r="H121" s="20"/>
      <c r="I121" s="20"/>
      <c r="J121" s="20"/>
      <c r="K121" s="20"/>
    </row>
    <row r="122" spans="4:11" s="23" customFormat="1" x14ac:dyDescent="0.25">
      <c r="D122" s="35"/>
      <c r="E122" s="140"/>
      <c r="F122" s="20"/>
      <c r="G122" s="20"/>
      <c r="H122" s="20"/>
      <c r="I122" s="20"/>
      <c r="J122" s="20"/>
      <c r="K122" s="20"/>
    </row>
    <row r="123" spans="4:11" s="23" customFormat="1" x14ac:dyDescent="0.25">
      <c r="D123" s="35"/>
      <c r="E123" s="140"/>
      <c r="F123" s="20"/>
      <c r="G123" s="20"/>
      <c r="H123" s="20"/>
      <c r="I123" s="20"/>
      <c r="J123" s="20"/>
      <c r="K123" s="20"/>
    </row>
    <row r="124" spans="4:11" s="23" customFormat="1" x14ac:dyDescent="0.25">
      <c r="D124" s="35"/>
      <c r="E124" s="140"/>
      <c r="F124" s="20"/>
      <c r="G124" s="20"/>
      <c r="H124" s="20"/>
      <c r="I124" s="20"/>
      <c r="J124" s="20"/>
      <c r="K124" s="20"/>
    </row>
    <row r="125" spans="4:11" s="23" customFormat="1" x14ac:dyDescent="0.25">
      <c r="D125" s="35"/>
      <c r="E125" s="140"/>
      <c r="F125" s="20"/>
      <c r="G125" s="20"/>
      <c r="H125" s="20"/>
      <c r="I125" s="20"/>
      <c r="J125" s="20"/>
      <c r="K125" s="20"/>
    </row>
    <row r="126" spans="4:11" s="23" customFormat="1" x14ac:dyDescent="0.25">
      <c r="D126" s="35"/>
      <c r="E126" s="140"/>
      <c r="F126" s="20"/>
      <c r="G126" s="20"/>
      <c r="H126" s="20"/>
      <c r="I126" s="20"/>
      <c r="J126" s="20"/>
      <c r="K126" s="20"/>
    </row>
    <row r="127" spans="4:11" s="23" customFormat="1" x14ac:dyDescent="0.25">
      <c r="D127" s="35"/>
      <c r="E127" s="140"/>
      <c r="F127" s="20"/>
      <c r="G127" s="20"/>
      <c r="H127" s="20"/>
      <c r="I127" s="20"/>
      <c r="J127" s="20"/>
      <c r="K127" s="20"/>
    </row>
    <row r="128" spans="4:11" s="23" customFormat="1" x14ac:dyDescent="0.25">
      <c r="D128" s="35"/>
      <c r="E128" s="140"/>
      <c r="F128" s="20"/>
      <c r="G128" s="20"/>
      <c r="H128" s="20"/>
      <c r="I128" s="20"/>
      <c r="J128" s="20"/>
      <c r="K128" s="20"/>
    </row>
    <row r="129" spans="4:11" s="23" customFormat="1" x14ac:dyDescent="0.25">
      <c r="D129" s="35"/>
      <c r="E129" s="140"/>
      <c r="F129" s="20"/>
      <c r="G129" s="20"/>
      <c r="H129" s="20"/>
      <c r="I129" s="20"/>
      <c r="J129" s="20"/>
      <c r="K129" s="20"/>
    </row>
    <row r="130" spans="4:11" s="23" customFormat="1" x14ac:dyDescent="0.25">
      <c r="D130" s="35"/>
      <c r="E130" s="140"/>
      <c r="F130" s="20"/>
      <c r="G130" s="20"/>
      <c r="H130" s="20"/>
      <c r="I130" s="20"/>
      <c r="J130" s="20"/>
      <c r="K130" s="20"/>
    </row>
    <row r="131" spans="4:11" s="23" customFormat="1" x14ac:dyDescent="0.25">
      <c r="D131" s="35"/>
      <c r="E131" s="140"/>
      <c r="F131" s="20"/>
      <c r="G131" s="20"/>
      <c r="H131" s="20"/>
      <c r="I131" s="20"/>
      <c r="J131" s="20"/>
      <c r="K131" s="20"/>
    </row>
    <row r="132" spans="4:11" s="23" customFormat="1" x14ac:dyDescent="0.25">
      <c r="D132" s="35"/>
      <c r="E132" s="140"/>
      <c r="F132" s="20"/>
      <c r="G132" s="20"/>
      <c r="H132" s="20"/>
      <c r="I132" s="20"/>
      <c r="J132" s="20"/>
      <c r="K132" s="20"/>
    </row>
    <row r="133" spans="4:11" s="23" customFormat="1" x14ac:dyDescent="0.25">
      <c r="D133" s="35"/>
      <c r="E133" s="140"/>
      <c r="F133" s="20"/>
      <c r="G133" s="20"/>
      <c r="H133" s="20"/>
      <c r="I133" s="20"/>
      <c r="J133" s="20"/>
      <c r="K133" s="20"/>
    </row>
    <row r="134" spans="4:11" s="23" customFormat="1" x14ac:dyDescent="0.25">
      <c r="D134" s="35"/>
      <c r="E134" s="140"/>
      <c r="F134" s="20"/>
      <c r="G134" s="20"/>
      <c r="H134" s="20"/>
      <c r="I134" s="20"/>
      <c r="J134" s="20"/>
      <c r="K134" s="20"/>
    </row>
    <row r="135" spans="4:11" s="23" customFormat="1" x14ac:dyDescent="0.25">
      <c r="D135" s="35"/>
      <c r="E135" s="140"/>
      <c r="F135" s="20"/>
      <c r="G135" s="20"/>
      <c r="H135" s="20"/>
      <c r="I135" s="20"/>
      <c r="J135" s="20"/>
      <c r="K135" s="20"/>
    </row>
    <row r="136" spans="4:11" s="23" customFormat="1" x14ac:dyDescent="0.25">
      <c r="D136" s="35"/>
      <c r="E136" s="140"/>
      <c r="F136" s="20"/>
      <c r="G136" s="20"/>
      <c r="H136" s="20"/>
      <c r="I136" s="20"/>
      <c r="J136" s="20"/>
      <c r="K136" s="20"/>
    </row>
    <row r="137" spans="4:11" s="23" customFormat="1" x14ac:dyDescent="0.25">
      <c r="D137" s="35"/>
      <c r="E137" s="140"/>
      <c r="F137" s="20"/>
      <c r="G137" s="20"/>
      <c r="H137" s="20"/>
      <c r="I137" s="20"/>
      <c r="J137" s="20"/>
      <c r="K137" s="20"/>
    </row>
    <row r="138" spans="4:11" s="23" customFormat="1" x14ac:dyDescent="0.25">
      <c r="D138" s="35"/>
      <c r="E138" s="140"/>
      <c r="F138" s="20"/>
      <c r="G138" s="20"/>
      <c r="H138" s="20"/>
      <c r="I138" s="20"/>
      <c r="J138" s="20"/>
      <c r="K138" s="20"/>
    </row>
    <row r="139" spans="4:11" s="23" customFormat="1" x14ac:dyDescent="0.25">
      <c r="D139" s="35"/>
      <c r="E139" s="140"/>
      <c r="F139" s="20"/>
      <c r="G139" s="20"/>
      <c r="H139" s="20"/>
      <c r="I139" s="20"/>
      <c r="J139" s="20"/>
      <c r="K139" s="20"/>
    </row>
    <row r="140" spans="4:11" s="23" customFormat="1" x14ac:dyDescent="0.25">
      <c r="D140" s="35"/>
      <c r="E140" s="140"/>
      <c r="F140" s="20"/>
      <c r="G140" s="20"/>
      <c r="H140" s="20"/>
      <c r="I140" s="20"/>
      <c r="J140" s="20"/>
      <c r="K140" s="20"/>
    </row>
    <row r="141" spans="4:11" s="23" customFormat="1" x14ac:dyDescent="0.25">
      <c r="D141" s="35"/>
      <c r="E141" s="140"/>
      <c r="F141" s="20"/>
      <c r="G141" s="20"/>
      <c r="H141" s="20"/>
      <c r="I141" s="20"/>
      <c r="J141" s="20"/>
      <c r="K141" s="20"/>
    </row>
    <row r="142" spans="4:11" s="23" customFormat="1" x14ac:dyDescent="0.25">
      <c r="D142" s="35"/>
      <c r="E142" s="140"/>
      <c r="F142" s="20"/>
      <c r="G142" s="20"/>
      <c r="H142" s="20"/>
      <c r="I142" s="20"/>
      <c r="J142" s="20"/>
      <c r="K142" s="20"/>
    </row>
    <row r="143" spans="4:11" s="23" customFormat="1" x14ac:dyDescent="0.25">
      <c r="D143" s="35"/>
      <c r="E143" s="140"/>
      <c r="F143" s="20"/>
      <c r="G143" s="20"/>
      <c r="H143" s="20"/>
      <c r="I143" s="20"/>
      <c r="J143" s="20"/>
      <c r="K143" s="20"/>
    </row>
    <row r="144" spans="4:11" s="23" customFormat="1" x14ac:dyDescent="0.25">
      <c r="D144" s="35"/>
      <c r="E144" s="140"/>
      <c r="F144" s="20"/>
      <c r="G144" s="20"/>
      <c r="H144" s="20"/>
      <c r="I144" s="20"/>
      <c r="J144" s="20"/>
      <c r="K144" s="20"/>
    </row>
    <row r="145" spans="3:14" s="23" customFormat="1" x14ac:dyDescent="0.25">
      <c r="D145" s="35"/>
      <c r="E145" s="140"/>
      <c r="F145" s="20"/>
      <c r="G145" s="20"/>
      <c r="H145" s="20"/>
      <c r="I145" s="20"/>
      <c r="J145" s="20"/>
      <c r="K145" s="20"/>
    </row>
    <row r="146" spans="3:14" s="23" customFormat="1" x14ac:dyDescent="0.25">
      <c r="D146" s="35"/>
      <c r="E146" s="140"/>
      <c r="F146" s="20"/>
      <c r="G146" s="20"/>
      <c r="H146" s="20"/>
      <c r="I146" s="20"/>
      <c r="J146" s="20"/>
      <c r="K146" s="20"/>
    </row>
    <row r="147" spans="3:14" s="23" customFormat="1" x14ac:dyDescent="0.25">
      <c r="D147" s="35"/>
      <c r="E147" s="140"/>
      <c r="F147" s="20"/>
      <c r="G147" s="20"/>
      <c r="H147" s="20"/>
      <c r="I147" s="20"/>
      <c r="J147" s="20"/>
      <c r="K147" s="20"/>
    </row>
    <row r="148" spans="3:14" s="23" customFormat="1" x14ac:dyDescent="0.25">
      <c r="D148" s="35"/>
      <c r="E148" s="140"/>
      <c r="F148" s="20"/>
      <c r="G148" s="20"/>
      <c r="H148" s="20"/>
      <c r="I148" s="20"/>
      <c r="J148" s="20"/>
      <c r="K148" s="20"/>
    </row>
    <row r="149" spans="3:14" s="23" customFormat="1" x14ac:dyDescent="0.25">
      <c r="D149" s="44"/>
      <c r="E149" s="140"/>
      <c r="F149" s="20"/>
      <c r="G149" s="20"/>
      <c r="H149" s="20"/>
      <c r="I149" s="20"/>
      <c r="J149" s="20"/>
      <c r="K149" s="20"/>
    </row>
    <row r="150" spans="3:14" s="23" customFormat="1" x14ac:dyDescent="0.25">
      <c r="D150" s="35"/>
      <c r="E150" s="140"/>
    </row>
    <row r="151" spans="3:14" s="23" customFormat="1" x14ac:dyDescent="0.25">
      <c r="D151" s="35"/>
      <c r="E151" s="28"/>
    </row>
    <row r="152" spans="3:14" x14ac:dyDescent="0.25">
      <c r="C152" s="23"/>
      <c r="E152" s="28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3:14" x14ac:dyDescent="0.25">
      <c r="C153" s="23"/>
      <c r="E153" s="28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3:14" x14ac:dyDescent="0.25">
      <c r="E154" s="28"/>
      <c r="K154" s="23"/>
      <c r="L154" s="23"/>
      <c r="M154" s="23"/>
    </row>
    <row r="155" spans="3:14" x14ac:dyDescent="0.25">
      <c r="L155" s="23"/>
      <c r="M155" s="23"/>
    </row>
    <row r="156" spans="3:14" x14ac:dyDescent="0.25">
      <c r="L156" s="23"/>
      <c r="M156" s="23"/>
    </row>
  </sheetData>
  <mergeCells count="43">
    <mergeCell ref="D70:E70"/>
    <mergeCell ref="D11:M11"/>
    <mergeCell ref="E24:F24"/>
    <mergeCell ref="E28:F29"/>
    <mergeCell ref="D25:F25"/>
    <mergeCell ref="J48:M48"/>
    <mergeCell ref="J49:M49"/>
    <mergeCell ref="J50:M50"/>
    <mergeCell ref="J51:M51"/>
    <mergeCell ref="J52:M52"/>
    <mergeCell ref="J53:M53"/>
    <mergeCell ref="J42:M42"/>
    <mergeCell ref="J43:M43"/>
    <mergeCell ref="J44:M44"/>
    <mergeCell ref="J45:M45"/>
    <mergeCell ref="J46:M46"/>
    <mergeCell ref="J47:M47"/>
    <mergeCell ref="G33:M36"/>
    <mergeCell ref="D36:E36"/>
    <mergeCell ref="J38:M38"/>
    <mergeCell ref="J39:M39"/>
    <mergeCell ref="J40:M40"/>
    <mergeCell ref="J41:M41"/>
    <mergeCell ref="E26:F26"/>
    <mergeCell ref="D27:F27"/>
    <mergeCell ref="E17:F17"/>
    <mergeCell ref="K17:L17"/>
    <mergeCell ref="E18:F18"/>
    <mergeCell ref="G18:J18"/>
    <mergeCell ref="K18:L18"/>
    <mergeCell ref="E19:F19"/>
    <mergeCell ref="D20:F20"/>
    <mergeCell ref="E21:F21"/>
    <mergeCell ref="E22:F22"/>
    <mergeCell ref="E23:F23"/>
    <mergeCell ref="G15:J15"/>
    <mergeCell ref="K15:L16"/>
    <mergeCell ref="G4:K4"/>
    <mergeCell ref="G5:K5"/>
    <mergeCell ref="E9:F9"/>
    <mergeCell ref="G9:J9"/>
    <mergeCell ref="K9:L10"/>
    <mergeCell ref="E15:F16"/>
  </mergeCells>
  <conditionalFormatting sqref="D58">
    <cfRule type="expression" dxfId="12" priority="4">
      <formula>$E$56="Yes"</formula>
    </cfRule>
  </conditionalFormatting>
  <conditionalFormatting sqref="D55">
    <cfRule type="expression" dxfId="11" priority="3">
      <formula>$E$53="Yes"</formula>
    </cfRule>
  </conditionalFormatting>
  <conditionalFormatting sqref="D72:D73">
    <cfRule type="expression" dxfId="10" priority="2">
      <formula>$E$67="Yes"</formula>
    </cfRule>
  </conditionalFormatting>
  <conditionalFormatting sqref="D74:D76">
    <cfRule type="expression" dxfId="9" priority="1">
      <formula>#REF!="Yes"</formula>
    </cfRule>
  </conditionalFormatting>
  <dataValidations count="2">
    <dataValidation type="list" allowBlank="1" showInputMessage="1" showErrorMessage="1" sqref="H88:H102 H40:H53">
      <formula1>INDIRECT(MoneyListsNewVendor)</formula1>
    </dataValidation>
    <dataValidation type="list" allowBlank="1" showInputMessage="1" showErrorMessage="1" sqref="H39">
      <formula1>INDIRECT(MoneyListsDirectFTP)</formula1>
    </dataValidation>
  </dataValidations>
  <pageMargins left="0.7" right="0.7" top="0.75" bottom="0.75" header="0.3" footer="0.3"/>
  <pageSetup orientation="portrait" r:id="rId1"/>
  <ignoredErrors>
    <ignoredError sqref="E74" numberStoredAsText="1"/>
  </ignoredErrors>
  <drawing r:id="rId2"/>
  <legacyDrawing r:id="rId3"/>
  <controls>
    <mc:AlternateContent xmlns:mc="http://schemas.openxmlformats.org/markup-compatibility/2006">
      <mc:Choice Requires="x14">
        <control shapeId="15466" r:id="rId4" name="CheckBoxTerminate">
          <controlPr locked="0" defaultSize="0" autoLine="0" r:id="rId5">
            <anchor moveWithCells="1" sizeWithCells="1">
              <from>
                <xdr:col>4</xdr:col>
                <xdr:colOff>1076325</xdr:colOff>
                <xdr:row>27</xdr:row>
                <xdr:rowOff>57150</xdr:rowOff>
              </from>
              <to>
                <xdr:col>5</xdr:col>
                <xdr:colOff>295275</xdr:colOff>
                <xdr:row>27</xdr:row>
                <xdr:rowOff>276225</xdr:rowOff>
              </to>
            </anchor>
          </controlPr>
        </control>
      </mc:Choice>
      <mc:Fallback>
        <control shapeId="15466" r:id="rId4" name="CheckBoxTerminate"/>
      </mc:Fallback>
    </mc:AlternateContent>
    <mc:AlternateContent xmlns:mc="http://schemas.openxmlformats.org/markup-compatibility/2006">
      <mc:Choice Requires="x14">
        <control shapeId="15435" r:id="rId6" name="ComboPrequal">
          <controlPr defaultSize="0" autoLine="0" linkedCell="E9" listFillRange="Validation!$A$2:$A$3" r:id="rId7">
            <anchor moveWithCells="1" sizeWithCells="1">
              <from>
                <xdr:col>4</xdr:col>
                <xdr:colOff>9525</xdr:colOff>
                <xdr:row>8</xdr:row>
                <xdr:rowOff>9525</xdr:rowOff>
              </from>
              <to>
                <xdr:col>6</xdr:col>
                <xdr:colOff>9525</xdr:colOff>
                <xdr:row>9</xdr:row>
                <xdr:rowOff>0</xdr:rowOff>
              </to>
            </anchor>
          </controlPr>
        </control>
      </mc:Choice>
      <mc:Fallback>
        <control shapeId="15435" r:id="rId6" name="ComboPrequal"/>
      </mc:Fallback>
    </mc:AlternateContent>
    <mc:AlternateContent xmlns:mc="http://schemas.openxmlformats.org/markup-compatibility/2006">
      <mc:Choice Requires="x14">
        <control shapeId="15431" r:id="rId8" name="ComboDivisions1">
          <controlPr defaultSize="0" autoLine="0" linkedCell="E68" listFillRange="Validation!$A$2:$A$3" r:id="rId9">
            <anchor moveWithCells="1" sizeWithCells="1">
              <from>
                <xdr:col>4</xdr:col>
                <xdr:colOff>9525</xdr:colOff>
                <xdr:row>67</xdr:row>
                <xdr:rowOff>9525</xdr:rowOff>
              </from>
              <to>
                <xdr:col>5</xdr:col>
                <xdr:colOff>9525</xdr:colOff>
                <xdr:row>68</xdr:row>
                <xdr:rowOff>0</xdr:rowOff>
              </to>
            </anchor>
          </controlPr>
        </control>
      </mc:Choice>
      <mc:Fallback>
        <control shapeId="15431" r:id="rId8" name="ComboDivisions1"/>
      </mc:Fallback>
    </mc:AlternateContent>
    <mc:AlternateContent xmlns:mc="http://schemas.openxmlformats.org/markup-compatibility/2006">
      <mc:Choice Requires="x14">
        <control shapeId="15430" r:id="rId10" name="ComboYTD2">
          <controlPr defaultSize="0" autoLine="0" autoPict="0" linkedCell="E65" listFillRange="Validation!$E$7:$E$9" r:id="rId11">
            <anchor moveWithCells="1" sizeWithCells="1">
              <from>
                <xdr:col>4</xdr:col>
                <xdr:colOff>19050</xdr:colOff>
                <xdr:row>64</xdr:row>
                <xdr:rowOff>0</xdr:rowOff>
              </from>
              <to>
                <xdr:col>5</xdr:col>
                <xdr:colOff>0</xdr:colOff>
                <xdr:row>64</xdr:row>
                <xdr:rowOff>0</xdr:rowOff>
              </to>
            </anchor>
          </controlPr>
        </control>
      </mc:Choice>
      <mc:Fallback>
        <control shapeId="15430" r:id="rId10" name="ComboYTD2"/>
      </mc:Fallback>
    </mc:AlternateContent>
    <mc:AlternateContent xmlns:mc="http://schemas.openxmlformats.org/markup-compatibility/2006">
      <mc:Choice Requires="x14">
        <control shapeId="15429" r:id="rId12" name="ComboYTD1">
          <controlPr defaultSize="0" autoLine="0" linkedCell="E64" listFillRange="Validation!$F$2:$F$3" r:id="rId9">
            <anchor moveWithCells="1" sizeWithCells="1">
              <from>
                <xdr:col>4</xdr:col>
                <xdr:colOff>9525</xdr:colOff>
                <xdr:row>63</xdr:row>
                <xdr:rowOff>9525</xdr:rowOff>
              </from>
              <to>
                <xdr:col>5</xdr:col>
                <xdr:colOff>9525</xdr:colOff>
                <xdr:row>66</xdr:row>
                <xdr:rowOff>0</xdr:rowOff>
              </to>
            </anchor>
          </controlPr>
        </control>
      </mc:Choice>
      <mc:Fallback>
        <control shapeId="15429" r:id="rId12" name="ComboYTD1"/>
      </mc:Fallback>
    </mc:AlternateContent>
    <mc:AlternateContent xmlns:mc="http://schemas.openxmlformats.org/markup-compatibility/2006">
      <mc:Choice Requires="x14">
        <control shapeId="15428" r:id="rId13" name="ComboPlanCompExc">
          <controlPr defaultSize="0" autoLine="0" linkedCell="E61" listFillRange="Validation!$A$2:$A$3" r:id="rId14">
            <anchor moveWithCells="1" sizeWithCells="1">
              <from>
                <xdr:col>4</xdr:col>
                <xdr:colOff>9525</xdr:colOff>
                <xdr:row>60</xdr:row>
                <xdr:rowOff>9525</xdr:rowOff>
              </from>
              <to>
                <xdr:col>5</xdr:col>
                <xdr:colOff>9525</xdr:colOff>
                <xdr:row>62</xdr:row>
                <xdr:rowOff>0</xdr:rowOff>
              </to>
            </anchor>
          </controlPr>
        </control>
      </mc:Choice>
      <mc:Fallback>
        <control shapeId="15428" r:id="rId13" name="ComboPlanCompExc"/>
      </mc:Fallback>
    </mc:AlternateContent>
    <mc:AlternateContent xmlns:mc="http://schemas.openxmlformats.org/markup-compatibility/2006">
      <mc:Choice Requires="x14">
        <control shapeId="15426" r:id="rId15" name="ComboExcluded1">
          <controlPr defaultSize="0" autoLine="0" linkedCell="E57" listFillRange="Validation!$A$2:$A$3" r:id="rId9">
            <anchor moveWithCells="1" sizeWithCells="1">
              <from>
                <xdr:col>4</xdr:col>
                <xdr:colOff>9525</xdr:colOff>
                <xdr:row>56</xdr:row>
                <xdr:rowOff>9525</xdr:rowOff>
              </from>
              <to>
                <xdr:col>5</xdr:col>
                <xdr:colOff>9525</xdr:colOff>
                <xdr:row>57</xdr:row>
                <xdr:rowOff>0</xdr:rowOff>
              </to>
            </anchor>
          </controlPr>
        </control>
      </mc:Choice>
      <mc:Fallback>
        <control shapeId="15426" r:id="rId15" name="ComboExcluded1"/>
      </mc:Fallback>
    </mc:AlternateContent>
    <mc:AlternateContent xmlns:mc="http://schemas.openxmlformats.org/markup-compatibility/2006">
      <mc:Choice Requires="x14">
        <control shapeId="15423" r:id="rId16" name="ComboCompliance">
          <controlPr defaultSize="0" autoLine="0" linkedCell="E52" listFillRange="Validation!$A$2:$A$3" r:id="rId9">
            <anchor moveWithCells="1" sizeWithCells="1">
              <from>
                <xdr:col>4</xdr:col>
                <xdr:colOff>9525</xdr:colOff>
                <xdr:row>51</xdr:row>
                <xdr:rowOff>9525</xdr:rowOff>
              </from>
              <to>
                <xdr:col>5</xdr:col>
                <xdr:colOff>9525</xdr:colOff>
                <xdr:row>52</xdr:row>
                <xdr:rowOff>0</xdr:rowOff>
              </to>
            </anchor>
          </controlPr>
        </control>
      </mc:Choice>
      <mc:Fallback>
        <control shapeId="15423" r:id="rId16" name="ComboCompliance"/>
      </mc:Fallback>
    </mc:AlternateContent>
    <mc:AlternateContent xmlns:mc="http://schemas.openxmlformats.org/markup-compatibility/2006">
      <mc:Choice Requires="x14">
        <control shapeId="15422" r:id="rId17" name="ComboMatchCalc">
          <controlPr defaultSize="0" autoLine="0" linkedCell="E50" listFillRange="Validation!$A$2:$A$3" r:id="rId9">
            <anchor moveWithCells="1" sizeWithCells="1">
              <from>
                <xdr:col>4</xdr:col>
                <xdr:colOff>9525</xdr:colOff>
                <xdr:row>49</xdr:row>
                <xdr:rowOff>9525</xdr:rowOff>
              </from>
              <to>
                <xdr:col>5</xdr:col>
                <xdr:colOff>9525</xdr:colOff>
                <xdr:row>50</xdr:row>
                <xdr:rowOff>0</xdr:rowOff>
              </to>
            </anchor>
          </controlPr>
        </control>
      </mc:Choice>
      <mc:Fallback>
        <control shapeId="15422" r:id="rId17" name="ComboMatchCalc"/>
      </mc:Fallback>
    </mc:AlternateContent>
    <mc:AlternateContent xmlns:mc="http://schemas.openxmlformats.org/markup-compatibility/2006">
      <mc:Choice Requires="x14">
        <control shapeId="15421" r:id="rId18" name="ComboNextGen">
          <controlPr defaultSize="0" autoLine="0" linkedCell="E38" listFillRange="Validation!$A$2:$A$3" r:id="rId9">
            <anchor moveWithCells="1" sizeWithCells="1">
              <from>
                <xdr:col>4</xdr:col>
                <xdr:colOff>9525</xdr:colOff>
                <xdr:row>37</xdr:row>
                <xdr:rowOff>9525</xdr:rowOff>
              </from>
              <to>
                <xdr:col>5</xdr:col>
                <xdr:colOff>9525</xdr:colOff>
                <xdr:row>38</xdr:row>
                <xdr:rowOff>0</xdr:rowOff>
              </to>
            </anchor>
          </controlPr>
        </control>
      </mc:Choice>
      <mc:Fallback>
        <control shapeId="15421" r:id="rId18" name="ComboNextGen"/>
      </mc:Fallback>
    </mc:AlternateContent>
    <mc:AlternateContent xmlns:mc="http://schemas.openxmlformats.org/markup-compatibility/2006">
      <mc:Choice Requires="x14">
        <control shapeId="15420" r:id="rId19" name="ComboManAcct">
          <controlPr defaultSize="0" autoLine="0" linkedCell="E48" listFillRange="Validation!$I$2:$I$4" r:id="rId9">
            <anchor moveWithCells="1" sizeWithCells="1">
              <from>
                <xdr:col>4</xdr:col>
                <xdr:colOff>9525</xdr:colOff>
                <xdr:row>47</xdr:row>
                <xdr:rowOff>9525</xdr:rowOff>
              </from>
              <to>
                <xdr:col>5</xdr:col>
                <xdr:colOff>9525</xdr:colOff>
                <xdr:row>48</xdr:row>
                <xdr:rowOff>0</xdr:rowOff>
              </to>
            </anchor>
          </controlPr>
        </control>
      </mc:Choice>
      <mc:Fallback>
        <control shapeId="15420" r:id="rId19" name="ComboManAcct"/>
      </mc:Fallback>
    </mc:AlternateContent>
    <mc:AlternateContent xmlns:mc="http://schemas.openxmlformats.org/markup-compatibility/2006">
      <mc:Choice Requires="x14">
        <control shapeId="15418" r:id="rId20" name="ComboOE">
          <controlPr defaultSize="0" autoLine="0" linkedCell="E44" listFillRange="OnlineEnrollment" r:id="rId9">
            <anchor moveWithCells="1" sizeWithCells="1">
              <from>
                <xdr:col>4</xdr:col>
                <xdr:colOff>9525</xdr:colOff>
                <xdr:row>45</xdr:row>
                <xdr:rowOff>9525</xdr:rowOff>
              </from>
              <to>
                <xdr:col>5</xdr:col>
                <xdr:colOff>9525</xdr:colOff>
                <xdr:row>46</xdr:row>
                <xdr:rowOff>0</xdr:rowOff>
              </to>
            </anchor>
          </controlPr>
        </control>
      </mc:Choice>
      <mc:Fallback>
        <control shapeId="15418" r:id="rId20" name="ComboOE"/>
      </mc:Fallback>
    </mc:AlternateContent>
    <mc:AlternateContent xmlns:mc="http://schemas.openxmlformats.org/markup-compatibility/2006">
      <mc:Choice Requires="x14">
        <control shapeId="15417" r:id="rId21" name="ComboVestingUpt">
          <controlPr defaultSize="0" autoLine="0" linkedCell="E42" listFillRange="Validation!$E$2:$E$6" r:id="rId22">
            <anchor moveWithCells="1" sizeWithCells="1">
              <from>
                <xdr:col>4</xdr:col>
                <xdr:colOff>9525</xdr:colOff>
                <xdr:row>41</xdr:row>
                <xdr:rowOff>9525</xdr:rowOff>
              </from>
              <to>
                <xdr:col>5</xdr:col>
                <xdr:colOff>9525</xdr:colOff>
                <xdr:row>42</xdr:row>
                <xdr:rowOff>0</xdr:rowOff>
              </to>
            </anchor>
          </controlPr>
        </control>
      </mc:Choice>
      <mc:Fallback>
        <control shapeId="15417" r:id="rId21" name="ComboVestingUpt"/>
      </mc:Fallback>
    </mc:AlternateContent>
    <mc:AlternateContent xmlns:mc="http://schemas.openxmlformats.org/markup-compatibility/2006">
      <mc:Choice Requires="x14">
        <control shapeId="15416" r:id="rId23" name="ComboVestingServ">
          <controlPr defaultSize="0" autoLine="0" linkedCell="E40" listFillRange="Validation!$E$10:$E$12" r:id="rId9">
            <anchor moveWithCells="1" sizeWithCells="1">
              <from>
                <xdr:col>4</xdr:col>
                <xdr:colOff>9525</xdr:colOff>
                <xdr:row>39</xdr:row>
                <xdr:rowOff>9525</xdr:rowOff>
              </from>
              <to>
                <xdr:col>5</xdr:col>
                <xdr:colOff>9525</xdr:colOff>
                <xdr:row>40</xdr:row>
                <xdr:rowOff>0</xdr:rowOff>
              </to>
            </anchor>
          </controlPr>
        </control>
      </mc:Choice>
      <mc:Fallback>
        <control shapeId="15416" r:id="rId23" name="ComboVestingServ"/>
      </mc:Fallback>
    </mc:AlternateContent>
    <mc:AlternateContent xmlns:mc="http://schemas.openxmlformats.org/markup-compatibility/2006">
      <mc:Choice Requires="x14">
        <control shapeId="15415" r:id="rId24" name="ComboService">
          <controlPr defaultSize="0" autoLine="0" linkedCell="E35" listFillRange="Validation!$AD$1:$AD$2" r:id="rId9">
            <anchor moveWithCells="1" sizeWithCells="1">
              <from>
                <xdr:col>4</xdr:col>
                <xdr:colOff>9525</xdr:colOff>
                <xdr:row>34</xdr:row>
                <xdr:rowOff>9525</xdr:rowOff>
              </from>
              <to>
                <xdr:col>5</xdr:col>
                <xdr:colOff>9525</xdr:colOff>
                <xdr:row>35</xdr:row>
                <xdr:rowOff>0</xdr:rowOff>
              </to>
            </anchor>
          </controlPr>
        </control>
      </mc:Choice>
      <mc:Fallback>
        <control shapeId="15415" r:id="rId24" name="ComboService"/>
      </mc:Fallback>
    </mc:AlternateContent>
    <mc:AlternateContent xmlns:mc="http://schemas.openxmlformats.org/markup-compatibility/2006">
      <mc:Choice Requires="x14">
        <control shapeId="15414" r:id="rId25" name="ComboDatabaseSelect">
          <controlPr defaultSize="0" autoLine="0" linkedCell="E33" listFillRange="Validation!M1:M4" r:id="rId9">
            <anchor moveWithCells="1" sizeWithCells="1">
              <from>
                <xdr:col>4</xdr:col>
                <xdr:colOff>9525</xdr:colOff>
                <xdr:row>32</xdr:row>
                <xdr:rowOff>9525</xdr:rowOff>
              </from>
              <to>
                <xdr:col>5</xdr:col>
                <xdr:colOff>9525</xdr:colOff>
                <xdr:row>33</xdr:row>
                <xdr:rowOff>0</xdr:rowOff>
              </to>
            </anchor>
          </controlPr>
        </control>
      </mc:Choice>
      <mc:Fallback>
        <control shapeId="15414" r:id="rId25" name="ComboDatabaseSelect"/>
      </mc:Fallback>
    </mc:AlternateContent>
    <mc:AlternateContent xmlns:mc="http://schemas.openxmlformats.org/markup-compatibility/2006">
      <mc:Choice Requires="x14">
        <control shapeId="15410" r:id="rId26" name="ComboContInclud">
          <controlPr defaultSize="0" autoLine="0" linkedCell="E26" listFillRange="Validation!$A$2:$A$3" r:id="rId27">
            <anchor moveWithCells="1" sizeWithCells="1">
              <from>
                <xdr:col>4</xdr:col>
                <xdr:colOff>9525</xdr:colOff>
                <xdr:row>25</xdr:row>
                <xdr:rowOff>9525</xdr:rowOff>
              </from>
              <to>
                <xdr:col>6</xdr:col>
                <xdr:colOff>9525</xdr:colOff>
                <xdr:row>26</xdr:row>
                <xdr:rowOff>0</xdr:rowOff>
              </to>
            </anchor>
          </controlPr>
        </control>
      </mc:Choice>
      <mc:Fallback>
        <control shapeId="15410" r:id="rId26" name="ComboContInclud"/>
      </mc:Fallback>
    </mc:AlternateContent>
    <mc:AlternateContent xmlns:mc="http://schemas.openxmlformats.org/markup-compatibility/2006">
      <mc:Choice Requires="x14">
        <control shapeId="15403" r:id="rId28" name="ComboDirection1">
          <controlPr defaultSize="0" autoLine="0" linkedCell="E18" listFillRange="Validation!$AE$2:$AE$4" r:id="rId27">
            <anchor moveWithCells="1" sizeWithCells="1">
              <from>
                <xdr:col>4</xdr:col>
                <xdr:colOff>9525</xdr:colOff>
                <xdr:row>17</xdr:row>
                <xdr:rowOff>9525</xdr:rowOff>
              </from>
              <to>
                <xdr:col>6</xdr:col>
                <xdr:colOff>9525</xdr:colOff>
                <xdr:row>18</xdr:row>
                <xdr:rowOff>0</xdr:rowOff>
              </to>
            </anchor>
          </controlPr>
        </control>
      </mc:Choice>
      <mc:Fallback>
        <control shapeId="15403" r:id="rId28" name="ComboDirection1"/>
      </mc:Fallback>
    </mc:AlternateContent>
    <mc:AlternateContent xmlns:mc="http://schemas.openxmlformats.org/markup-compatibility/2006">
      <mc:Choice Requires="x14">
        <control shapeId="15402" r:id="rId29" name="ComboServerChoice">
          <controlPr defaultSize="0" autoLine="0" autoPict="0" linkedCell="E19" listFillRange="Validation!$AE$6:$AE$7" r:id="rId27">
            <anchor moveWithCells="1" sizeWithCells="1">
              <from>
                <xdr:col>4</xdr:col>
                <xdr:colOff>9525</xdr:colOff>
                <xdr:row>18</xdr:row>
                <xdr:rowOff>9525</xdr:rowOff>
              </from>
              <to>
                <xdr:col>6</xdr:col>
                <xdr:colOff>9525</xdr:colOff>
                <xdr:row>19</xdr:row>
                <xdr:rowOff>0</xdr:rowOff>
              </to>
            </anchor>
          </controlPr>
        </control>
      </mc:Choice>
      <mc:Fallback>
        <control shapeId="15402" r:id="rId29" name="ComboServerChoice"/>
      </mc:Fallback>
    </mc:AlternateContent>
    <mc:AlternateContent xmlns:mc="http://schemas.openxmlformats.org/markup-compatibility/2006">
      <mc:Choice Requires="x14">
        <control shapeId="15443" r:id="rId30" name="ComboElig">
          <controlPr defaultSize="0" autoLine="0" linkedCell="E46" listFillRange="Eligibility" r:id="rId9">
            <anchor moveWithCells="1" sizeWithCells="1">
              <from>
                <xdr:col>4</xdr:col>
                <xdr:colOff>9525</xdr:colOff>
                <xdr:row>43</xdr:row>
                <xdr:rowOff>9525</xdr:rowOff>
              </from>
              <to>
                <xdr:col>5</xdr:col>
                <xdr:colOff>9525</xdr:colOff>
                <xdr:row>44</xdr:row>
                <xdr:rowOff>0</xdr:rowOff>
              </to>
            </anchor>
          </controlPr>
        </control>
      </mc:Choice>
      <mc:Fallback>
        <control shapeId="15443" r:id="rId30" name="ComboElig"/>
      </mc:Fallback>
    </mc:AlternateContent>
    <mc:AlternateContent xmlns:mc="http://schemas.openxmlformats.org/markup-compatibility/2006">
      <mc:Choice Requires="x14">
        <control shapeId="15444" r:id="rId31" name="ComboExcluded2">
          <controlPr defaultSize="0" autoLine="0" linkedCell="E58" listFillRange="Validation!$A$2:$A$3" r:id="rId9">
            <anchor moveWithCells="1" sizeWithCells="1">
              <from>
                <xdr:col>4</xdr:col>
                <xdr:colOff>9525</xdr:colOff>
                <xdr:row>57</xdr:row>
                <xdr:rowOff>9525</xdr:rowOff>
              </from>
              <to>
                <xdr:col>5</xdr:col>
                <xdr:colOff>9525</xdr:colOff>
                <xdr:row>58</xdr:row>
                <xdr:rowOff>0</xdr:rowOff>
              </to>
            </anchor>
          </controlPr>
        </control>
      </mc:Choice>
      <mc:Fallback>
        <control shapeId="15444" r:id="rId31" name="ComboExcluded2"/>
      </mc:Fallback>
    </mc:AlternateContent>
    <mc:AlternateContent xmlns:mc="http://schemas.openxmlformats.org/markup-compatibility/2006">
      <mc:Choice Requires="x14">
        <control shapeId="15445" r:id="rId32" name="ComboAlloc">
          <controlPr defaultSize="0" autoLine="0" linkedCell="E76" listFillRange="Validation!$A$2:$A$3" r:id="rId9">
            <anchor moveWithCells="1" sizeWithCells="1">
              <from>
                <xdr:col>4</xdr:col>
                <xdr:colOff>9525</xdr:colOff>
                <xdr:row>75</xdr:row>
                <xdr:rowOff>9525</xdr:rowOff>
              </from>
              <to>
                <xdr:col>5</xdr:col>
                <xdr:colOff>9525</xdr:colOff>
                <xdr:row>76</xdr:row>
                <xdr:rowOff>0</xdr:rowOff>
              </to>
            </anchor>
          </controlPr>
        </control>
      </mc:Choice>
      <mc:Fallback>
        <control shapeId="15445" r:id="rId32" name="ComboAlloc"/>
      </mc:Fallback>
    </mc:AlternateContent>
    <mc:AlternateContent xmlns:mc="http://schemas.openxmlformats.org/markup-compatibility/2006">
      <mc:Choice Requires="x14">
        <control shapeId="15449" r:id="rId33" name="CheckBoxDeferral">
          <controlPr locked="0" defaultSize="0" autoLine="0" r:id="rId34">
            <anchor moveWithCells="1" sizeWithCells="1">
              <from>
                <xdr:col>4</xdr:col>
                <xdr:colOff>28575</xdr:colOff>
                <xdr:row>27</xdr:row>
                <xdr:rowOff>57150</xdr:rowOff>
              </from>
              <to>
                <xdr:col>4</xdr:col>
                <xdr:colOff>1304925</xdr:colOff>
                <xdr:row>27</xdr:row>
                <xdr:rowOff>276225</xdr:rowOff>
              </to>
            </anchor>
          </controlPr>
        </control>
      </mc:Choice>
      <mc:Fallback>
        <control shapeId="15449" r:id="rId33" name="CheckBoxDeferral"/>
      </mc:Fallback>
    </mc:AlternateContent>
    <mc:AlternateContent xmlns:mc="http://schemas.openxmlformats.org/markup-compatibility/2006">
      <mc:Choice Requires="x14">
        <control shapeId="15450" r:id="rId35" name="CheckBoxLoan">
          <controlPr locked="0" defaultSize="0" autoLine="0" r:id="rId36">
            <anchor moveWithCells="1" sizeWithCells="1">
              <from>
                <xdr:col>4</xdr:col>
                <xdr:colOff>28575</xdr:colOff>
                <xdr:row>28</xdr:row>
                <xdr:rowOff>28575</xdr:rowOff>
              </from>
              <to>
                <xdr:col>4</xdr:col>
                <xdr:colOff>1019175</xdr:colOff>
                <xdr:row>28</xdr:row>
                <xdr:rowOff>247650</xdr:rowOff>
              </to>
            </anchor>
          </controlPr>
        </control>
      </mc:Choice>
      <mc:Fallback>
        <control shapeId="15450" r:id="rId35" name="CheckBoxLoan"/>
      </mc:Fallback>
    </mc:AlternateContent>
    <mc:AlternateContent xmlns:mc="http://schemas.openxmlformats.org/markup-compatibility/2006">
      <mc:Choice Requires="x14">
        <control shapeId="15452" r:id="rId37" name="CheckBoxNewElig">
          <controlPr locked="0" defaultSize="0" autoLine="0" r:id="rId38">
            <anchor moveWithCells="1" sizeWithCells="1">
              <from>
                <xdr:col>4</xdr:col>
                <xdr:colOff>942975</xdr:colOff>
                <xdr:row>28</xdr:row>
                <xdr:rowOff>28575</xdr:rowOff>
              </from>
              <to>
                <xdr:col>5</xdr:col>
                <xdr:colOff>276225</xdr:colOff>
                <xdr:row>28</xdr:row>
                <xdr:rowOff>247650</xdr:rowOff>
              </to>
            </anchor>
          </controlPr>
        </control>
      </mc:Choice>
      <mc:Fallback>
        <control shapeId="15452" r:id="rId37" name="CheckBoxNewElig"/>
      </mc:Fallback>
    </mc:AlternateContent>
    <mc:AlternateContent xmlns:mc="http://schemas.openxmlformats.org/markup-compatibility/2006">
      <mc:Choice Requires="x14">
        <control shapeId="15457" r:id="rId39" name="ComboLoans1">
          <controlPr defaultSize="0" autoLine="0" linkedCell="E54" listFillRange="Validation!$A$2:$A$3" r:id="rId9">
            <anchor moveWithCells="1" sizeWithCells="1">
              <from>
                <xdr:col>4</xdr:col>
                <xdr:colOff>9525</xdr:colOff>
                <xdr:row>53</xdr:row>
                <xdr:rowOff>9525</xdr:rowOff>
              </from>
              <to>
                <xdr:col>5</xdr:col>
                <xdr:colOff>9525</xdr:colOff>
                <xdr:row>54</xdr:row>
                <xdr:rowOff>0</xdr:rowOff>
              </to>
            </anchor>
          </controlPr>
        </control>
      </mc:Choice>
      <mc:Fallback>
        <control shapeId="15457" r:id="rId39" name="ComboLoans1"/>
      </mc:Fallback>
    </mc:AlternateContent>
    <mc:AlternateContent xmlns:mc="http://schemas.openxmlformats.org/markup-compatibility/2006">
      <mc:Choice Requires="x14">
        <control shapeId="15459" r:id="rId40" name="ComboLoans2">
          <controlPr defaultSize="0" autoLine="0" autoPict="0" linkedCell="E55" listFillRange="Validation!$E$15:$E$16" r:id="rId9">
            <anchor moveWithCells="1" sizeWithCells="1">
              <from>
                <xdr:col>4</xdr:col>
                <xdr:colOff>9525</xdr:colOff>
                <xdr:row>54</xdr:row>
                <xdr:rowOff>9525</xdr:rowOff>
              </from>
              <to>
                <xdr:col>5</xdr:col>
                <xdr:colOff>9525</xdr:colOff>
                <xdr:row>55</xdr:row>
                <xdr:rowOff>0</xdr:rowOff>
              </to>
            </anchor>
          </controlPr>
        </control>
      </mc:Choice>
      <mc:Fallback>
        <control shapeId="15459" r:id="rId40" name="ComboLoans2"/>
      </mc:Fallback>
    </mc:AlternateContent>
    <mc:AlternateContent xmlns:mc="http://schemas.openxmlformats.org/markup-compatibility/2006">
      <mc:Choice Requires="x14">
        <control shapeId="15463" r:id="rId41" name="ComboDivisions2">
          <controlPr defaultSize="0" autoLine="0" linkedCell="E69" listFillRange="Validation!$A$2:$A$3" r:id="rId9">
            <anchor moveWithCells="1" sizeWithCells="1">
              <from>
                <xdr:col>4</xdr:col>
                <xdr:colOff>9525</xdr:colOff>
                <xdr:row>68</xdr:row>
                <xdr:rowOff>9525</xdr:rowOff>
              </from>
              <to>
                <xdr:col>5</xdr:col>
                <xdr:colOff>9525</xdr:colOff>
                <xdr:row>70</xdr:row>
                <xdr:rowOff>0</xdr:rowOff>
              </to>
            </anchor>
          </controlPr>
        </control>
      </mc:Choice>
      <mc:Fallback>
        <control shapeId="15463" r:id="rId41" name="ComboDivisions2"/>
      </mc:Fallback>
    </mc:AlternateContent>
    <mc:AlternateContent xmlns:mc="http://schemas.openxmlformats.org/markup-compatibility/2006">
      <mc:Choice Requires="x14">
        <control shapeId="15464" r:id="rId42" name="ComboDivisions3">
          <controlPr defaultSize="0" autoLine="0" linkedCell="E71" listFillRange="Validation!$A$2:$A$3" r:id="rId9">
            <anchor moveWithCells="1" sizeWithCells="1">
              <from>
                <xdr:col>4</xdr:col>
                <xdr:colOff>9525</xdr:colOff>
                <xdr:row>70</xdr:row>
                <xdr:rowOff>9525</xdr:rowOff>
              </from>
              <to>
                <xdr:col>5</xdr:col>
                <xdr:colOff>9525</xdr:colOff>
                <xdr:row>71</xdr:row>
                <xdr:rowOff>0</xdr:rowOff>
              </to>
            </anchor>
          </controlPr>
        </control>
      </mc:Choice>
      <mc:Fallback>
        <control shapeId="15464" r:id="rId42" name="ComboDivisions3"/>
      </mc:Fallback>
    </mc:AlternateContent>
    <mc:AlternateContent xmlns:mc="http://schemas.openxmlformats.org/markup-compatibility/2006">
      <mc:Choice Requires="x14">
        <control shapeId="15465" r:id="rId43" name="ComboDivisions4">
          <controlPr defaultSize="0" autoLine="0" linkedCell="E73" listFillRange="Validation!$J$2:$J$17" r:id="rId9">
            <anchor moveWithCells="1" sizeWithCells="1">
              <from>
                <xdr:col>4</xdr:col>
                <xdr:colOff>9525</xdr:colOff>
                <xdr:row>72</xdr:row>
                <xdr:rowOff>9525</xdr:rowOff>
              </from>
              <to>
                <xdr:col>5</xdr:col>
                <xdr:colOff>9525</xdr:colOff>
                <xdr:row>73</xdr:row>
                <xdr:rowOff>0</xdr:rowOff>
              </to>
            </anchor>
          </controlPr>
        </control>
      </mc:Choice>
      <mc:Fallback>
        <control shapeId="15465" r:id="rId43" name="ComboDivisions4"/>
      </mc:Fallback>
    </mc:AlternateContent>
    <mc:AlternateContent xmlns:mc="http://schemas.openxmlformats.org/markup-compatibility/2006">
      <mc:Choice Requires="x14">
        <control shapeId="15361" r:id="rId44" name="Button 1">
          <controlPr defaultSize="0" print="0" autoFill="0" autoPict="0" macro="[0]!ClearAll_DirectFTP.ClearAll_DirectFTP">
            <anchor moveWithCells="1" sizeWithCells="1">
              <from>
                <xdr:col>11</xdr:col>
                <xdr:colOff>66675</xdr:colOff>
                <xdr:row>2</xdr:row>
                <xdr:rowOff>314325</xdr:rowOff>
              </from>
              <to>
                <xdr:col>13</xdr:col>
                <xdr:colOff>57150</xdr:colOff>
                <xdr:row>4</xdr:row>
                <xdr:rowOff>266700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Validation!$T$36:$AC$36</xm:f>
          </x14:formula1>
          <xm:sqref>I89 I40</xm:sqref>
        </x14:dataValidation>
        <x14:dataValidation type="list" allowBlank="1" showInputMessage="1" showErrorMessage="1">
          <x14:formula1>
            <xm:f>Validation!$T$35:$AC$35</xm:f>
          </x14:formula1>
          <xm:sqref>I88 I39</xm:sqref>
        </x14:dataValidation>
        <x14:dataValidation type="list" allowBlank="1" showInputMessage="1" showErrorMessage="1">
          <x14:formula1>
            <xm:f>Validation!T84:AC84</xm:f>
          </x14:formula1>
          <xm:sqref>I90:I102</xm:sqref>
        </x14:dataValidation>
        <x14:dataValidation type="list" allowBlank="1" showInputMessage="1" showErrorMessage="1">
          <x14:formula1>
            <xm:f>Validation!T37:AC37</xm:f>
          </x14:formula1>
          <xm:sqref>I41:I53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ew_Vendor_Checklist">
    <tabColor rgb="FF92D050"/>
  </sheetPr>
  <dimension ref="A1:P182"/>
  <sheetViews>
    <sheetView showGridLines="0" zoomScale="90" zoomScaleNormal="90" workbookViewId="0">
      <selection activeCell="G4" sqref="G4:K4"/>
    </sheetView>
  </sheetViews>
  <sheetFormatPr defaultColWidth="9.140625" defaultRowHeight="15" x14ac:dyDescent="0.25"/>
  <cols>
    <col min="1" max="1" width="1.5703125" style="20" customWidth="1"/>
    <col min="2" max="3" width="2" style="20" customWidth="1"/>
    <col min="4" max="4" width="51.85546875" style="35" customWidth="1"/>
    <col min="5" max="5" width="30" style="21" customWidth="1"/>
    <col min="6" max="6" width="5.140625" style="20" customWidth="1"/>
    <col min="7" max="7" width="15.28515625" style="20" customWidth="1"/>
    <col min="8" max="8" width="9" style="20" customWidth="1"/>
    <col min="9" max="9" width="12.85546875" style="20" customWidth="1"/>
    <col min="10" max="10" width="12" style="20" customWidth="1"/>
    <col min="11" max="11" width="30" style="20" customWidth="1"/>
    <col min="12" max="12" width="4.85546875" style="20" customWidth="1"/>
    <col min="13" max="13" width="14.85546875" style="20" customWidth="1"/>
    <col min="14" max="14" width="1.85546875" style="20" customWidth="1"/>
    <col min="15" max="15" width="2" style="20" customWidth="1"/>
    <col min="16" max="16384" width="9.140625" style="20"/>
  </cols>
  <sheetData>
    <row r="1" spans="1:16" x14ac:dyDescent="0.25">
      <c r="A1" s="39"/>
      <c r="B1" s="39"/>
      <c r="C1" s="39"/>
      <c r="E1" s="4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x14ac:dyDescent="0.25">
      <c r="A2" s="39"/>
      <c r="B2" s="77"/>
      <c r="C2" s="77"/>
      <c r="D2" s="29"/>
      <c r="E2" s="78"/>
      <c r="F2" s="77"/>
      <c r="G2" s="77"/>
      <c r="H2" s="77"/>
      <c r="I2" s="77"/>
      <c r="J2" s="77"/>
      <c r="K2" s="77"/>
      <c r="L2" s="77"/>
      <c r="M2" s="77"/>
      <c r="N2" s="77"/>
      <c r="O2" s="77"/>
      <c r="P2" s="39"/>
    </row>
    <row r="3" spans="1:16" ht="27" thickBot="1" x14ac:dyDescent="0.3">
      <c r="A3" s="39"/>
      <c r="B3" s="77"/>
      <c r="C3" s="39"/>
      <c r="D3" s="30"/>
      <c r="E3" s="30"/>
      <c r="F3" s="39"/>
      <c r="G3" s="47" t="s">
        <v>266</v>
      </c>
      <c r="H3" s="39"/>
      <c r="I3" s="47"/>
      <c r="J3" s="47"/>
      <c r="K3" s="30"/>
      <c r="L3" s="30"/>
      <c r="M3" s="30"/>
      <c r="N3" s="30"/>
      <c r="O3" s="77"/>
      <c r="P3" s="39"/>
    </row>
    <row r="4" spans="1:16" ht="21.75" thickBot="1" x14ac:dyDescent="0.3">
      <c r="A4" s="39"/>
      <c r="B4" s="77"/>
      <c r="C4" s="39"/>
      <c r="D4" s="31"/>
      <c r="E4" s="79"/>
      <c r="F4" s="55" t="s">
        <v>52</v>
      </c>
      <c r="G4" s="269"/>
      <c r="H4" s="270"/>
      <c r="I4" s="270"/>
      <c r="J4" s="270"/>
      <c r="K4" s="271"/>
      <c r="L4" s="126"/>
      <c r="M4" s="126"/>
      <c r="N4" s="80"/>
      <c r="O4" s="77"/>
      <c r="P4" s="39"/>
    </row>
    <row r="5" spans="1:16" ht="21.75" thickBot="1" x14ac:dyDescent="0.3">
      <c r="A5" s="39"/>
      <c r="B5" s="77"/>
      <c r="C5" s="39"/>
      <c r="D5" s="104"/>
      <c r="E5" s="79"/>
      <c r="F5" s="95" t="s">
        <v>50</v>
      </c>
      <c r="G5" s="269"/>
      <c r="H5" s="270"/>
      <c r="I5" s="270"/>
      <c r="J5" s="270"/>
      <c r="K5" s="271"/>
      <c r="L5" s="126"/>
      <c r="M5" s="126"/>
      <c r="N5" s="39"/>
      <c r="O5" s="77"/>
      <c r="P5" s="39"/>
    </row>
    <row r="6" spans="1:16" ht="21" x14ac:dyDescent="0.25">
      <c r="A6" s="39"/>
      <c r="B6" s="77"/>
      <c r="C6" s="39"/>
      <c r="D6" s="31"/>
      <c r="E6" s="80"/>
      <c r="F6" s="80"/>
      <c r="G6" s="80"/>
      <c r="H6" s="80"/>
      <c r="I6" s="80"/>
      <c r="J6" s="80"/>
      <c r="K6" s="82"/>
      <c r="L6" s="82"/>
      <c r="M6" s="82"/>
      <c r="N6" s="39"/>
      <c r="O6" s="77"/>
      <c r="P6" s="39"/>
    </row>
    <row r="7" spans="1:16" x14ac:dyDescent="0.25">
      <c r="A7" s="39"/>
      <c r="B7" s="77"/>
      <c r="C7" s="39"/>
      <c r="D7" s="32" t="s">
        <v>49</v>
      </c>
      <c r="E7" s="32"/>
      <c r="F7" s="39"/>
      <c r="G7" s="39"/>
      <c r="H7" s="39"/>
      <c r="I7" s="39"/>
      <c r="J7" s="39"/>
      <c r="K7" s="39"/>
      <c r="L7" s="83"/>
      <c r="M7" s="83"/>
      <c r="N7" s="39"/>
      <c r="O7" s="77"/>
      <c r="P7" s="39"/>
    </row>
    <row r="8" spans="1:16" ht="19.5" thickBot="1" x14ac:dyDescent="0.3">
      <c r="A8" s="39"/>
      <c r="B8" s="77"/>
      <c r="C8" s="39"/>
      <c r="D8" s="33" t="s">
        <v>245</v>
      </c>
      <c r="E8" s="81"/>
      <c r="F8" s="39"/>
      <c r="G8" s="39"/>
      <c r="H8" s="39"/>
      <c r="I8" s="39"/>
      <c r="J8" s="39"/>
      <c r="K8" s="39"/>
      <c r="L8" s="83"/>
      <c r="M8" s="83"/>
      <c r="N8" s="39"/>
      <c r="O8" s="77"/>
      <c r="P8" s="39"/>
    </row>
    <row r="9" spans="1:16" s="201" customFormat="1" ht="15.75" thickBot="1" x14ac:dyDescent="0.3">
      <c r="A9" s="209"/>
      <c r="B9" s="77"/>
      <c r="C9" s="209"/>
      <c r="D9" s="236" t="s">
        <v>335</v>
      </c>
      <c r="E9" s="309" t="s">
        <v>270</v>
      </c>
      <c r="F9" s="310"/>
      <c r="G9" s="209"/>
      <c r="H9" s="209"/>
      <c r="I9" s="209"/>
      <c r="J9" s="209"/>
      <c r="K9" s="209"/>
      <c r="L9" s="83"/>
      <c r="M9" s="83"/>
      <c r="N9" s="209"/>
      <c r="O9" s="77"/>
      <c r="P9" s="209"/>
    </row>
    <row r="10" spans="1:16" s="201" customFormat="1" ht="38.25" hidden="1" customHeight="1" x14ac:dyDescent="0.25">
      <c r="A10" s="209"/>
      <c r="B10" s="77"/>
      <c r="C10" s="312" t="str">
        <f>IF((E9="New Client"),"**Not eligible for a new vendor setup (no new client/new vendor experiences), please fill out a Direct FTP Checklist. Plan must meet the Direct FTP requirements: $25million is assets or 5000 lives in the plan**",
IF((E9="Existing Client"),"**Please complete the rest of the checklist below**",
""))</f>
        <v/>
      </c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77"/>
      <c r="P10" s="209"/>
    </row>
    <row r="11" spans="1:16" s="201" customFormat="1" ht="19.5" customHeight="1" thickBot="1" x14ac:dyDescent="0.3">
      <c r="A11" s="209"/>
      <c r="B11" s="77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77"/>
      <c r="P11" s="209"/>
    </row>
    <row r="12" spans="1:16" ht="33.75" customHeight="1" thickBot="1" x14ac:dyDescent="0.3">
      <c r="A12" s="39"/>
      <c r="B12" s="77"/>
      <c r="C12" s="39"/>
      <c r="D12" s="229" t="s">
        <v>258</v>
      </c>
      <c r="E12" s="279"/>
      <c r="F12" s="280"/>
      <c r="G12" s="302" t="s">
        <v>265</v>
      </c>
      <c r="H12" s="303"/>
      <c r="I12" s="303"/>
      <c r="J12" s="301"/>
      <c r="K12" s="279"/>
      <c r="L12" s="280"/>
      <c r="M12" s="83"/>
      <c r="N12" s="39"/>
      <c r="O12" s="77"/>
      <c r="P12" s="39"/>
    </row>
    <row r="13" spans="1:16" ht="15.75" thickBot="1" x14ac:dyDescent="0.3">
      <c r="A13" s="39"/>
      <c r="B13" s="77"/>
      <c r="C13" s="39"/>
      <c r="D13" s="230"/>
      <c r="E13" s="3"/>
      <c r="G13" s="223"/>
      <c r="H13" s="223"/>
      <c r="I13" s="223"/>
      <c r="J13" s="223"/>
      <c r="K13" s="257"/>
      <c r="L13" s="257"/>
      <c r="M13" s="83"/>
      <c r="N13" s="39"/>
      <c r="O13" s="77"/>
      <c r="P13" s="39"/>
    </row>
    <row r="14" spans="1:16" ht="30.75" customHeight="1" thickBot="1" x14ac:dyDescent="0.3">
      <c r="A14" s="39"/>
      <c r="B14" s="77"/>
      <c r="C14" s="39"/>
      <c r="D14" s="229" t="s">
        <v>259</v>
      </c>
      <c r="E14" s="264"/>
      <c r="F14" s="281"/>
      <c r="G14" s="303" t="s">
        <v>320</v>
      </c>
      <c r="H14" s="303"/>
      <c r="I14" s="303"/>
      <c r="J14" s="303"/>
      <c r="K14" s="279"/>
      <c r="L14" s="280"/>
      <c r="M14" s="84"/>
      <c r="N14" s="39"/>
      <c r="O14" s="77"/>
      <c r="P14" s="39"/>
    </row>
    <row r="15" spans="1:16" ht="24.75" customHeight="1" thickBot="1" x14ac:dyDescent="0.3">
      <c r="A15" s="39"/>
      <c r="B15" s="77"/>
      <c r="C15" s="39"/>
      <c r="D15" s="229"/>
      <c r="E15" s="282"/>
      <c r="F15" s="283"/>
      <c r="G15" s="223"/>
      <c r="H15" s="224"/>
      <c r="I15" s="224"/>
      <c r="J15" s="224"/>
      <c r="K15" s="305"/>
      <c r="L15" s="305"/>
      <c r="M15" s="84"/>
      <c r="N15" s="39"/>
      <c r="O15" s="77"/>
      <c r="P15" s="39"/>
    </row>
    <row r="16" spans="1:16" ht="33.75" customHeight="1" thickBot="1" x14ac:dyDescent="0.3">
      <c r="A16" s="39"/>
      <c r="B16" s="77"/>
      <c r="C16" s="39"/>
      <c r="D16" s="229"/>
      <c r="E16" s="313"/>
      <c r="F16" s="313"/>
      <c r="G16" s="300" t="s">
        <v>319</v>
      </c>
      <c r="H16" s="300"/>
      <c r="I16" s="300"/>
      <c r="J16" s="301"/>
      <c r="K16" s="279"/>
      <c r="L16" s="280"/>
      <c r="M16" s="84"/>
      <c r="N16" s="39"/>
      <c r="O16" s="77"/>
      <c r="P16" s="39"/>
    </row>
    <row r="17" spans="1:16" ht="15.75" customHeight="1" thickBot="1" x14ac:dyDescent="0.3">
      <c r="A17" s="39"/>
      <c r="B17" s="77"/>
      <c r="C17" s="39"/>
      <c r="D17" s="229"/>
      <c r="E17" s="314"/>
      <c r="F17" s="314"/>
      <c r="G17" s="225"/>
      <c r="H17" s="225"/>
      <c r="I17" s="225"/>
      <c r="J17" s="225"/>
      <c r="K17" s="305"/>
      <c r="L17" s="305"/>
      <c r="M17" s="84"/>
      <c r="N17" s="39"/>
      <c r="O17" s="77"/>
      <c r="P17" s="39"/>
    </row>
    <row r="18" spans="1:16" ht="33.75" customHeight="1" thickBot="1" x14ac:dyDescent="0.3">
      <c r="A18" s="39"/>
      <c r="B18" s="77"/>
      <c r="C18" s="39"/>
      <c r="D18" s="229" t="s">
        <v>321</v>
      </c>
      <c r="E18" s="279" t="s">
        <v>270</v>
      </c>
      <c r="F18" s="280"/>
      <c r="G18" s="303" t="s">
        <v>318</v>
      </c>
      <c r="H18" s="303"/>
      <c r="I18" s="303"/>
      <c r="J18" s="303"/>
      <c r="K18" s="279" t="s">
        <v>270</v>
      </c>
      <c r="L18" s="280"/>
      <c r="M18" s="84"/>
      <c r="N18" s="39"/>
      <c r="O18" s="77"/>
      <c r="P18" s="39"/>
    </row>
    <row r="19" spans="1:16" ht="19.5" hidden="1" customHeight="1" thickBot="1" x14ac:dyDescent="0.3">
      <c r="B19" s="18"/>
      <c r="D19" s="229" t="s">
        <v>332</v>
      </c>
      <c r="E19" s="279"/>
      <c r="F19" s="280"/>
      <c r="G19" s="226"/>
      <c r="H19" s="226"/>
      <c r="I19" s="226"/>
      <c r="J19" s="226"/>
      <c r="K19" s="106"/>
      <c r="L19" s="106"/>
      <c r="M19" s="54"/>
      <c r="O19" s="18"/>
    </row>
    <row r="20" spans="1:16" ht="18.75" hidden="1" customHeight="1" thickBot="1" x14ac:dyDescent="0.3">
      <c r="B20" s="18"/>
      <c r="D20" s="231" t="s">
        <v>264</v>
      </c>
      <c r="E20" s="279" t="s">
        <v>270</v>
      </c>
      <c r="F20" s="280"/>
      <c r="G20" s="227"/>
      <c r="H20" s="228"/>
      <c r="I20" s="228"/>
      <c r="J20" s="228"/>
      <c r="K20" s="116"/>
      <c r="L20" s="54"/>
      <c r="M20" s="54"/>
      <c r="O20" s="18"/>
    </row>
    <row r="21" spans="1:16" ht="39.75" customHeight="1" thickBot="1" x14ac:dyDescent="0.3">
      <c r="A21" s="39"/>
      <c r="B21" s="77"/>
      <c r="C21" s="39"/>
      <c r="D21" s="224"/>
      <c r="E21" s="257"/>
      <c r="F21" s="257"/>
      <c r="G21" s="300" t="s">
        <v>317</v>
      </c>
      <c r="H21" s="300"/>
      <c r="I21" s="300"/>
      <c r="J21" s="301"/>
      <c r="K21" s="279" t="s">
        <v>270</v>
      </c>
      <c r="L21" s="280"/>
      <c r="M21" s="84"/>
      <c r="N21" s="39"/>
      <c r="O21" s="77"/>
      <c r="P21" s="39"/>
    </row>
    <row r="22" spans="1:16" ht="18.75" customHeight="1" thickBot="1" x14ac:dyDescent="0.3">
      <c r="A22" s="39"/>
      <c r="B22" s="77"/>
      <c r="C22" s="39"/>
      <c r="D22" s="229" t="s">
        <v>315</v>
      </c>
      <c r="E22" s="307" t="s">
        <v>270</v>
      </c>
      <c r="F22" s="308"/>
      <c r="G22" s="223"/>
      <c r="H22" s="224"/>
      <c r="I22" s="224"/>
      <c r="J22" s="224"/>
      <c r="K22" s="305"/>
      <c r="L22" s="305"/>
      <c r="M22" s="84"/>
      <c r="N22" s="39"/>
      <c r="O22" s="77"/>
      <c r="P22" s="39"/>
    </row>
    <row r="23" spans="1:16" ht="39.75" customHeight="1" thickBot="1" x14ac:dyDescent="0.3">
      <c r="A23" s="39"/>
      <c r="B23" s="77"/>
      <c r="C23" s="39"/>
      <c r="D23" s="229" t="s">
        <v>322</v>
      </c>
      <c r="E23" s="279" t="s">
        <v>270</v>
      </c>
      <c r="F23" s="280"/>
      <c r="G23" s="303" t="s">
        <v>316</v>
      </c>
      <c r="H23" s="303"/>
      <c r="I23" s="303"/>
      <c r="J23" s="303"/>
      <c r="K23" s="279" t="s">
        <v>270</v>
      </c>
      <c r="L23" s="280"/>
      <c r="M23" s="84"/>
      <c r="N23" s="39"/>
      <c r="O23" s="77"/>
      <c r="P23" s="39"/>
    </row>
    <row r="24" spans="1:16" ht="21.75" customHeight="1" x14ac:dyDescent="0.25">
      <c r="A24" s="39"/>
      <c r="B24" s="77"/>
      <c r="C24" s="306" t="str">
        <f>IF((E20="No"),"**Not eligible for a vendor setup, please fill out a Direct FTP Checklist. Plan must meet the Direct FTP requirements: $25million is assets or 5000 lives in the plan**",
IF((K21="No"),"**Not eligible for a vendor setup, please fill out a Direct FTP Checklist. Plan must meet the Direct FTP requirements: $25million is assets or 5000 lives in the plan**",
IF((K23="No"),"**Not eligible for a vendor setup, please fill out a Direct FTP Checklist. Plan must meet the Direct FTP requirements: $25million is assets or 5000 lives in the plan**",
IF(AND((E20="No"),(K21="Yes"),(K23="Yes")),"**Not eligible for a vendor setup, please fill out a Direct FTP Checklist. Plan must meet the Direct FTP requirements: $25million is assets or 5000 lives in the plan**",
IF(AND((E20="No"),(K21="No"),(K23="Yes")),"**Not eligible for a vendor setup, please fill out a Direct FTP Checklist. Plan must meet the Direct FTP requirements: $25million is assets or 5000 lives in the plan**",
IF(AND((E20="Yes"),(K21="No"),(K23="Yes")),"**Not eligible for a vendor setup, please fill out a Direct FTP Checklist. Plan must meet the Direct FTP requirements: $25million is assets or 5000 lives in the plan**",
IF(AND((E20="No"),(K21="Yes"),(K23="No")),"**Not eligible for a vendor setup, please fill out a Direct FTP Checklist. Plan must meet the Direct FTP requirements: $25million is assets or 5000 lives in the plan**",
IF(AND((E20="No"),(K21="No"),(K23="No")),"**Not eligible for a vendor setup, please fill out a Direct FTP Checklist. Plan must meet the Direct FTP requirements: $25million is assets or 5000 lives in the plan**",
IF(AND((E20="Yes"),(K21="Yes"),(K23="Yes")),"Vendor passes prequalification, please continue filling out the form",
IF(AND((E20="Yes"),(K21="Yes"),(K23="No")),"**Not eligible for a vendor setup, please fill out a Direct FTP Checklist. Plan must meet the Direct FTP requirements: $25million is assets or 5000 lives in the plan**",
""))))))))))</f>
        <v/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77"/>
      <c r="P24" s="39"/>
    </row>
    <row r="25" spans="1:16" ht="21.75" customHeight="1" x14ac:dyDescent="0.25">
      <c r="A25" s="39"/>
      <c r="B25" s="77"/>
      <c r="C25" s="304" t="str">
        <f>IF(OR((E22="No"),(E23="No")),"Vendor is not eligible for 360 integration","")</f>
        <v/>
      </c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77"/>
      <c r="P25" s="39"/>
    </row>
    <row r="26" spans="1:16" s="39" customFormat="1" ht="7.5" customHeight="1" thickBot="1" x14ac:dyDescent="0.3">
      <c r="B26" s="77"/>
      <c r="D26" s="34"/>
      <c r="E26" s="96"/>
      <c r="F26" s="96"/>
      <c r="G26" s="96"/>
      <c r="H26" s="96"/>
      <c r="I26" s="96"/>
      <c r="J26" s="96"/>
      <c r="K26" s="97"/>
      <c r="L26" s="97"/>
      <c r="M26" s="98"/>
      <c r="O26" s="77"/>
    </row>
    <row r="27" spans="1:16" s="39" customFormat="1" ht="7.5" customHeight="1" thickTop="1" x14ac:dyDescent="0.25">
      <c r="B27" s="77"/>
      <c r="D27" s="52"/>
      <c r="E27" s="52"/>
      <c r="F27" s="52"/>
      <c r="G27" s="74"/>
      <c r="H27" s="99"/>
      <c r="I27" s="99"/>
      <c r="J27" s="74"/>
      <c r="K27" s="86"/>
      <c r="L27" s="86"/>
      <c r="M27" s="86"/>
      <c r="O27" s="77"/>
    </row>
    <row r="28" spans="1:16" ht="19.5" thickBot="1" x14ac:dyDescent="0.3">
      <c r="A28" s="39"/>
      <c r="B28" s="77"/>
      <c r="C28" s="39"/>
      <c r="D28" s="33" t="s">
        <v>231</v>
      </c>
      <c r="E28" s="81"/>
      <c r="F28" s="39"/>
      <c r="G28" s="39"/>
      <c r="H28" s="39"/>
      <c r="I28" s="39"/>
      <c r="J28" s="39"/>
      <c r="K28" s="39"/>
      <c r="L28" s="84"/>
      <c r="M28" s="84"/>
      <c r="N28" s="39"/>
      <c r="O28" s="77"/>
      <c r="P28" s="39"/>
    </row>
    <row r="29" spans="1:16" ht="30" x14ac:dyDescent="0.25">
      <c r="A29" s="39"/>
      <c r="B29" s="77"/>
      <c r="C29" s="39"/>
      <c r="D29" s="69" t="s">
        <v>260</v>
      </c>
      <c r="E29" s="264"/>
      <c r="F29" s="281"/>
      <c r="G29" s="275" t="s">
        <v>254</v>
      </c>
      <c r="H29" s="275"/>
      <c r="I29" s="275"/>
      <c r="J29" s="275"/>
      <c r="K29" s="258"/>
      <c r="L29" s="276"/>
      <c r="M29" s="39"/>
      <c r="N29" s="39"/>
      <c r="O29" s="77"/>
      <c r="P29" s="39"/>
    </row>
    <row r="30" spans="1:16" ht="15.75" thickBot="1" x14ac:dyDescent="0.25">
      <c r="A30" s="39"/>
      <c r="B30" s="77"/>
      <c r="C30" s="39"/>
      <c r="D30" s="46"/>
      <c r="E30" s="282"/>
      <c r="F30" s="283"/>
      <c r="G30" s="39"/>
      <c r="H30" s="39"/>
      <c r="I30" s="39"/>
      <c r="J30" s="39"/>
      <c r="K30" s="277"/>
      <c r="L30" s="278"/>
      <c r="M30" s="39"/>
      <c r="N30" s="39"/>
      <c r="O30" s="77"/>
      <c r="P30" s="39"/>
    </row>
    <row r="31" spans="1:16" ht="18.75" x14ac:dyDescent="0.3">
      <c r="A31" s="39"/>
      <c r="B31" s="77"/>
      <c r="C31" s="39"/>
      <c r="D31" s="45" t="str">
        <f>IF(E29="Yes","Please work with OE to establish feed setups after Bridge is complete!",IF(E29="YES","Please work with OE to establish feed setups after Bridge is complete!",""))</f>
        <v/>
      </c>
      <c r="E31" s="287"/>
      <c r="F31" s="287"/>
      <c r="G31" s="39"/>
      <c r="H31" s="39"/>
      <c r="I31" s="39"/>
      <c r="J31" s="39"/>
      <c r="K31" s="287"/>
      <c r="L31" s="287"/>
      <c r="M31" s="84"/>
      <c r="N31" s="39"/>
      <c r="O31" s="77"/>
      <c r="P31" s="39"/>
    </row>
    <row r="32" spans="1:16" ht="15.75" hidden="1" customHeight="1" thickBot="1" x14ac:dyDescent="0.3">
      <c r="A32" s="39"/>
      <c r="B32" s="77"/>
      <c r="C32" s="39"/>
      <c r="D32" s="122" t="s">
        <v>235</v>
      </c>
      <c r="E32" s="284" t="s">
        <v>270</v>
      </c>
      <c r="F32" s="285"/>
      <c r="G32" s="288" t="s">
        <v>238</v>
      </c>
      <c r="H32" s="289"/>
      <c r="I32" s="289"/>
      <c r="J32" s="290"/>
      <c r="K32" s="291"/>
      <c r="L32" s="292"/>
      <c r="M32" s="39"/>
      <c r="N32" s="39"/>
      <c r="O32" s="77"/>
      <c r="P32" s="39"/>
    </row>
    <row r="33" spans="1:16" ht="15.75" hidden="1" customHeight="1" thickBot="1" x14ac:dyDescent="0.3">
      <c r="A33" s="39"/>
      <c r="B33" s="77"/>
      <c r="C33" s="39"/>
      <c r="D33" s="122" t="s">
        <v>314</v>
      </c>
      <c r="E33" s="284" t="s">
        <v>270</v>
      </c>
      <c r="F33" s="285"/>
      <c r="G33" s="288" t="s">
        <v>238</v>
      </c>
      <c r="H33" s="289"/>
      <c r="I33" s="289"/>
      <c r="J33" s="290"/>
      <c r="K33" s="291"/>
      <c r="L33" s="292"/>
      <c r="M33" s="39"/>
      <c r="N33" s="39"/>
      <c r="O33" s="77"/>
      <c r="P33" s="39"/>
    </row>
    <row r="34" spans="1:16" ht="30" hidden="1" customHeight="1" thickBot="1" x14ac:dyDescent="0.3">
      <c r="A34" s="39"/>
      <c r="B34" s="77"/>
      <c r="C34" s="39"/>
      <c r="D34" s="122" t="str">
        <f>IF(OR((E32="Incoming File"),(E33="Incoming File")),"Will we be picking up from the Vendor's Server or from Empower's Server (Best Practice: Empower's Server)?",IF(OR((E32="Outgoing File"),(E33="Outgoing File")),"Will we be delivering to the Vendor's Server or Empower's Server (Best Practice: Empower's Server)?",IF(OR((E32="Both (2 way)")),"Will we be picking up/delivering files to the Vendor's Server or Empower's Server (Best Practice: Empower's Server)?","")))</f>
        <v/>
      </c>
      <c r="E34" s="284" t="s">
        <v>270</v>
      </c>
      <c r="F34" s="285"/>
      <c r="K34" s="218"/>
      <c r="L34" s="218"/>
      <c r="M34" s="84"/>
      <c r="N34" s="39"/>
      <c r="O34" s="77"/>
      <c r="P34" s="39"/>
    </row>
    <row r="35" spans="1:16" ht="24" hidden="1" customHeight="1" thickBot="1" x14ac:dyDescent="0.3">
      <c r="A35" s="39"/>
      <c r="B35" s="77"/>
      <c r="C35" s="39"/>
      <c r="D35" s="293" t="s">
        <v>307</v>
      </c>
      <c r="E35" s="293"/>
      <c r="F35" s="293"/>
      <c r="K35" s="202"/>
      <c r="L35" s="202"/>
      <c r="M35" s="84"/>
      <c r="N35" s="39"/>
      <c r="O35" s="77"/>
      <c r="P35" s="39"/>
    </row>
    <row r="36" spans="1:16" ht="15.75" hidden="1" customHeight="1" thickBot="1" x14ac:dyDescent="0.3">
      <c r="A36" s="39"/>
      <c r="B36" s="77"/>
      <c r="C36" s="39"/>
      <c r="D36" s="125" t="s">
        <v>309</v>
      </c>
      <c r="E36" s="284"/>
      <c r="F36" s="285"/>
      <c r="K36" s="202"/>
      <c r="L36" s="202"/>
      <c r="M36" s="39"/>
      <c r="N36" s="39"/>
      <c r="O36" s="77"/>
      <c r="P36" s="39"/>
    </row>
    <row r="37" spans="1:16" ht="15.75" hidden="1" thickBot="1" x14ac:dyDescent="0.3">
      <c r="A37" s="39"/>
      <c r="B37" s="77"/>
      <c r="C37" s="39"/>
      <c r="D37" s="125" t="s">
        <v>310</v>
      </c>
      <c r="E37" s="284"/>
      <c r="F37" s="285"/>
      <c r="G37" s="39"/>
      <c r="H37" s="39"/>
      <c r="I37" s="39"/>
      <c r="J37" s="39"/>
      <c r="K37" s="202"/>
      <c r="L37" s="202"/>
      <c r="M37" s="85"/>
      <c r="N37" s="39"/>
      <c r="O37" s="77"/>
      <c r="P37" s="39"/>
    </row>
    <row r="38" spans="1:16" ht="15.75" hidden="1" thickBot="1" x14ac:dyDescent="0.3">
      <c r="A38" s="39"/>
      <c r="B38" s="77"/>
      <c r="C38" s="39"/>
      <c r="D38" s="125" t="s">
        <v>308</v>
      </c>
      <c r="E38" s="284"/>
      <c r="F38" s="285"/>
      <c r="G38" s="39"/>
      <c r="H38" s="39"/>
      <c r="I38" s="39"/>
      <c r="J38" s="39"/>
      <c r="K38" s="202"/>
      <c r="L38" s="202"/>
      <c r="M38" s="85"/>
      <c r="N38" s="39"/>
      <c r="O38" s="77"/>
      <c r="P38" s="39"/>
    </row>
    <row r="39" spans="1:16" ht="27" hidden="1" customHeight="1" thickBot="1" x14ac:dyDescent="0.3">
      <c r="A39" s="39"/>
      <c r="B39" s="77"/>
      <c r="C39" s="39"/>
      <c r="D39" s="272" t="str">
        <f>IF(OR((E32="Incoming File"),(E32="Both (2 way)"),(E33="Incoming File")),"**Inform vendor naming convention must be: ftp(date/timestamp).(plan number).txt**","")</f>
        <v/>
      </c>
      <c r="E39" s="272"/>
      <c r="F39" s="272"/>
      <c r="G39" s="272"/>
      <c r="H39" s="272"/>
      <c r="I39" s="39"/>
      <c r="J39" s="39"/>
      <c r="K39" s="202"/>
      <c r="L39" s="202"/>
      <c r="M39" s="85"/>
      <c r="N39" s="39"/>
      <c r="O39" s="77"/>
      <c r="P39" s="39"/>
    </row>
    <row r="40" spans="1:16" ht="15.75" hidden="1" thickBot="1" x14ac:dyDescent="0.3">
      <c r="A40" s="39"/>
      <c r="B40" s="77"/>
      <c r="C40" s="39"/>
      <c r="D40" s="94" t="str">
        <f>IF(OR((E32="Incoming File"),(E32="Both (2 way)"),(E33="Incoming File"),(E33="Both (2 way)")),"Will contributions be included in the inbound file?","")</f>
        <v/>
      </c>
      <c r="E40" s="284"/>
      <c r="F40" s="285"/>
      <c r="G40" s="39"/>
      <c r="H40" s="39"/>
      <c r="I40" s="39"/>
      <c r="J40" s="39"/>
      <c r="K40" s="202"/>
      <c r="L40" s="202"/>
      <c r="M40" s="85"/>
      <c r="N40" s="39"/>
      <c r="O40" s="77"/>
      <c r="P40" s="39"/>
    </row>
    <row r="41" spans="1:16" ht="28.5" hidden="1" customHeight="1" thickBot="1" x14ac:dyDescent="0.3">
      <c r="B41" s="18"/>
      <c r="D41" s="286" t="s">
        <v>324</v>
      </c>
      <c r="E41" s="286"/>
      <c r="F41" s="286"/>
      <c r="K41" s="202"/>
      <c r="L41" s="202"/>
      <c r="O41" s="18"/>
    </row>
    <row r="42" spans="1:16" ht="22.5" hidden="1" customHeight="1" thickBot="1" x14ac:dyDescent="0.3">
      <c r="B42" s="18"/>
      <c r="D42" s="119" t="str">
        <f>IF(OR((E32="Outgoing File"),(E32="Both (2 way)"),(E33="Outgoing File")),"What feedback files will we be transmitting?","")</f>
        <v/>
      </c>
      <c r="E42" s="120"/>
      <c r="F42" s="121"/>
      <c r="I42" s="201"/>
      <c r="K42" s="202"/>
      <c r="L42" s="202"/>
      <c r="O42" s="18"/>
    </row>
    <row r="43" spans="1:16" s="39" customFormat="1" ht="7.5" customHeight="1" thickBot="1" x14ac:dyDescent="0.3">
      <c r="B43" s="77"/>
      <c r="D43" s="51"/>
      <c r="E43" s="117"/>
      <c r="F43" s="117"/>
      <c r="G43" s="109"/>
      <c r="H43" s="109"/>
      <c r="I43" s="109"/>
      <c r="J43" s="109"/>
      <c r="K43" s="109"/>
      <c r="L43" s="110"/>
      <c r="M43" s="110"/>
      <c r="O43" s="77"/>
    </row>
    <row r="44" spans="1:16" s="39" customFormat="1" ht="7.5" customHeight="1" thickTop="1" x14ac:dyDescent="0.25">
      <c r="B44" s="77"/>
      <c r="D44" s="111"/>
      <c r="E44" s="118"/>
      <c r="F44" s="118"/>
      <c r="G44" s="74"/>
      <c r="H44" s="74"/>
      <c r="I44" s="74"/>
      <c r="J44" s="74"/>
      <c r="K44" s="74"/>
      <c r="L44" s="112"/>
      <c r="M44" s="112"/>
      <c r="O44" s="77"/>
    </row>
    <row r="45" spans="1:16" ht="22.5" customHeight="1" thickBot="1" x14ac:dyDescent="0.3">
      <c r="A45" s="39"/>
      <c r="B45" s="77"/>
      <c r="C45" s="39"/>
      <c r="D45" s="33" t="s">
        <v>251</v>
      </c>
      <c r="E45" s="85"/>
      <c r="F45" s="85"/>
      <c r="G45" s="39"/>
      <c r="H45" s="39"/>
      <c r="I45" s="39"/>
      <c r="J45" s="39"/>
      <c r="K45" s="39"/>
      <c r="L45" s="84"/>
      <c r="M45" s="84"/>
      <c r="N45" s="39"/>
      <c r="O45" s="77"/>
      <c r="P45" s="39"/>
    </row>
    <row r="46" spans="1:16" ht="30" customHeight="1" x14ac:dyDescent="0.25">
      <c r="A46" s="39"/>
      <c r="B46" s="77"/>
      <c r="C46" s="39"/>
      <c r="D46" s="142" t="s">
        <v>252</v>
      </c>
      <c r="E46" s="258"/>
      <c r="F46" s="276"/>
      <c r="G46" s="262" t="s">
        <v>250</v>
      </c>
      <c r="H46" s="263"/>
      <c r="I46" s="263"/>
      <c r="J46" s="263"/>
      <c r="K46" s="264"/>
      <c r="L46" s="281"/>
      <c r="M46" s="84"/>
      <c r="N46" s="39"/>
      <c r="O46" s="77"/>
      <c r="P46" s="39"/>
    </row>
    <row r="47" spans="1:16" ht="39" customHeight="1" thickBot="1" x14ac:dyDescent="0.3">
      <c r="A47" s="39"/>
      <c r="B47" s="77"/>
      <c r="C47" s="39"/>
      <c r="D47" s="104"/>
      <c r="E47" s="277"/>
      <c r="F47" s="278"/>
      <c r="G47" s="39"/>
      <c r="H47" s="39"/>
      <c r="I47" s="39"/>
      <c r="J47" s="39"/>
      <c r="K47" s="282"/>
      <c r="L47" s="283"/>
      <c r="M47" s="84"/>
      <c r="N47" s="39"/>
      <c r="O47" s="77"/>
      <c r="P47" s="39"/>
    </row>
    <row r="48" spans="1:16" ht="22.5" customHeight="1" thickBot="1" x14ac:dyDescent="0.3">
      <c r="A48" s="39"/>
      <c r="B48" s="77"/>
      <c r="C48" s="39"/>
      <c r="D48" s="104"/>
      <c r="E48" s="256"/>
      <c r="F48" s="256"/>
      <c r="G48" s="39"/>
      <c r="H48" s="39"/>
      <c r="I48" s="39"/>
      <c r="J48" s="39"/>
      <c r="K48" s="257"/>
      <c r="L48" s="257"/>
      <c r="M48" s="84"/>
      <c r="N48" s="39"/>
      <c r="O48" s="77"/>
      <c r="P48" s="39"/>
    </row>
    <row r="49" spans="1:16" ht="31.5" customHeight="1" x14ac:dyDescent="0.25">
      <c r="A49" s="39"/>
      <c r="B49" s="77"/>
      <c r="C49" s="39"/>
      <c r="D49" s="142" t="s">
        <v>246</v>
      </c>
      <c r="E49" s="258"/>
      <c r="F49" s="276"/>
      <c r="G49" s="262" t="s">
        <v>253</v>
      </c>
      <c r="H49" s="263"/>
      <c r="I49" s="263"/>
      <c r="J49" s="263"/>
      <c r="K49" s="264"/>
      <c r="L49" s="281"/>
      <c r="M49" s="84"/>
      <c r="N49" s="39"/>
      <c r="O49" s="77"/>
      <c r="P49" s="39"/>
    </row>
    <row r="50" spans="1:16" ht="39" customHeight="1" thickBot="1" x14ac:dyDescent="0.3">
      <c r="A50" s="39"/>
      <c r="B50" s="77"/>
      <c r="C50" s="39"/>
      <c r="D50" s="104"/>
      <c r="E50" s="277"/>
      <c r="F50" s="278"/>
      <c r="G50" s="39"/>
      <c r="H50" s="39"/>
      <c r="I50" s="39"/>
      <c r="J50" s="39"/>
      <c r="K50" s="282"/>
      <c r="L50" s="283"/>
      <c r="M50" s="84"/>
      <c r="N50" s="39"/>
      <c r="O50" s="77"/>
      <c r="P50" s="39"/>
    </row>
    <row r="51" spans="1:16" ht="22.5" customHeight="1" thickBot="1" x14ac:dyDescent="0.3">
      <c r="A51" s="39"/>
      <c r="B51" s="77"/>
      <c r="C51" s="39"/>
      <c r="D51" s="104"/>
      <c r="E51" s="256"/>
      <c r="F51" s="256"/>
      <c r="G51" s="39"/>
      <c r="H51" s="39"/>
      <c r="I51" s="39"/>
      <c r="J51" s="39"/>
      <c r="K51" s="257"/>
      <c r="L51" s="257"/>
      <c r="M51" s="84"/>
      <c r="N51" s="39"/>
      <c r="O51" s="77"/>
      <c r="P51" s="39"/>
    </row>
    <row r="52" spans="1:16" ht="36" customHeight="1" x14ac:dyDescent="0.25">
      <c r="A52" s="39"/>
      <c r="B52" s="77"/>
      <c r="C52" s="39"/>
      <c r="D52" s="104" t="s">
        <v>247</v>
      </c>
      <c r="E52" s="258"/>
      <c r="F52" s="276"/>
      <c r="G52" s="262" t="s">
        <v>282</v>
      </c>
      <c r="H52" s="263"/>
      <c r="I52" s="263"/>
      <c r="J52" s="263"/>
      <c r="K52" s="264"/>
      <c r="L52" s="281"/>
      <c r="M52" s="84"/>
      <c r="N52" s="39"/>
      <c r="O52" s="77"/>
      <c r="P52" s="39"/>
    </row>
    <row r="53" spans="1:16" ht="39" customHeight="1" thickBot="1" x14ac:dyDescent="0.3">
      <c r="A53" s="39"/>
      <c r="B53" s="77"/>
      <c r="C53" s="39"/>
      <c r="D53" s="104"/>
      <c r="E53" s="277"/>
      <c r="F53" s="278"/>
      <c r="G53" s="39"/>
      <c r="H53" s="39"/>
      <c r="I53" s="39"/>
      <c r="J53" s="39"/>
      <c r="K53" s="282"/>
      <c r="L53" s="283"/>
      <c r="M53" s="84"/>
      <c r="N53" s="39"/>
      <c r="O53" s="77"/>
      <c r="P53" s="39"/>
    </row>
    <row r="54" spans="1:16" ht="22.5" customHeight="1" thickBot="1" x14ac:dyDescent="0.3">
      <c r="A54" s="39"/>
      <c r="B54" s="77"/>
      <c r="C54" s="39"/>
      <c r="D54" s="104"/>
      <c r="E54" s="256"/>
      <c r="F54" s="256"/>
      <c r="G54" s="39"/>
      <c r="H54" s="39"/>
      <c r="I54" s="39"/>
      <c r="J54" s="39"/>
      <c r="K54" s="265"/>
      <c r="L54" s="265"/>
      <c r="M54" s="84"/>
      <c r="N54" s="39"/>
      <c r="O54" s="77"/>
      <c r="P54" s="39"/>
    </row>
    <row r="55" spans="1:16" ht="22.5" customHeight="1" thickBot="1" x14ac:dyDescent="0.3">
      <c r="A55" s="39"/>
      <c r="B55" s="77"/>
      <c r="C55" s="39"/>
      <c r="D55" s="105" t="s">
        <v>222</v>
      </c>
      <c r="E55" s="267"/>
      <c r="F55" s="268"/>
      <c r="G55" s="39"/>
      <c r="H55" s="39"/>
      <c r="I55" s="39"/>
      <c r="J55" s="39"/>
      <c r="K55" s="266"/>
      <c r="L55" s="266"/>
      <c r="M55" s="84"/>
      <c r="N55" s="39"/>
      <c r="O55" s="77"/>
      <c r="P55" s="39"/>
    </row>
    <row r="56" spans="1:16" s="39" customFormat="1" ht="7.5" customHeight="1" thickBot="1" x14ac:dyDescent="0.3">
      <c r="B56" s="77"/>
      <c r="D56" s="105"/>
      <c r="E56" s="72"/>
      <c r="L56" s="108"/>
      <c r="M56" s="73"/>
      <c r="O56" s="77"/>
    </row>
    <row r="57" spans="1:16" s="39" customFormat="1" ht="7.5" customHeight="1" thickTop="1" x14ac:dyDescent="0.25">
      <c r="B57" s="77"/>
      <c r="D57" s="53"/>
      <c r="E57" s="100"/>
      <c r="F57" s="74"/>
      <c r="G57" s="74"/>
      <c r="H57" s="74"/>
      <c r="I57" s="74"/>
      <c r="J57" s="74"/>
      <c r="K57" s="74"/>
      <c r="L57" s="101"/>
      <c r="M57" s="75"/>
      <c r="O57" s="77"/>
    </row>
    <row r="58" spans="1:16" ht="19.5" thickBot="1" x14ac:dyDescent="0.3">
      <c r="A58" s="39"/>
      <c r="B58" s="77"/>
      <c r="C58" s="39"/>
      <c r="D58" s="33" t="s">
        <v>145</v>
      </c>
      <c r="E58" s="102"/>
      <c r="F58" s="39"/>
      <c r="G58" s="39"/>
      <c r="H58" s="39"/>
      <c r="I58" s="39"/>
      <c r="J58" s="39"/>
      <c r="K58" s="39"/>
      <c r="L58" s="39"/>
      <c r="M58" s="39"/>
      <c r="N58" s="39"/>
      <c r="O58" s="77"/>
      <c r="P58" s="39"/>
    </row>
    <row r="59" spans="1:16" ht="15.75" customHeight="1" thickBot="1" x14ac:dyDescent="0.3">
      <c r="A59" s="39"/>
      <c r="B59" s="77"/>
      <c r="C59" s="39"/>
      <c r="D59" s="35" t="s">
        <v>139</v>
      </c>
      <c r="E59" s="4"/>
      <c r="F59" s="39"/>
      <c r="G59" s="249" t="s">
        <v>271</v>
      </c>
      <c r="H59" s="249"/>
      <c r="I59" s="249"/>
      <c r="J59" s="249"/>
      <c r="K59" s="249"/>
      <c r="L59" s="249"/>
      <c r="M59" s="249"/>
      <c r="N59" s="39"/>
      <c r="O59" s="77"/>
      <c r="P59" s="39"/>
    </row>
    <row r="60" spans="1:16" ht="15.75" customHeight="1" thickBot="1" x14ac:dyDescent="0.3">
      <c r="A60" s="39"/>
      <c r="B60" s="77"/>
      <c r="C60" s="39"/>
      <c r="F60" s="39"/>
      <c r="G60" s="249"/>
      <c r="H60" s="249"/>
      <c r="I60" s="249"/>
      <c r="J60" s="249"/>
      <c r="K60" s="249"/>
      <c r="L60" s="249"/>
      <c r="M60" s="249"/>
      <c r="N60" s="39"/>
      <c r="O60" s="77"/>
      <c r="P60" s="39"/>
    </row>
    <row r="61" spans="1:16" ht="15.75" customHeight="1" thickBot="1" x14ac:dyDescent="0.3">
      <c r="A61" s="39"/>
      <c r="B61" s="77"/>
      <c r="C61" s="39"/>
      <c r="D61" s="35" t="s">
        <v>227</v>
      </c>
      <c r="E61" s="2" t="s">
        <v>270</v>
      </c>
      <c r="F61" s="39"/>
      <c r="G61" s="249"/>
      <c r="H61" s="249"/>
      <c r="I61" s="249"/>
      <c r="J61" s="249"/>
      <c r="K61" s="249"/>
      <c r="L61" s="249"/>
      <c r="M61" s="249"/>
      <c r="N61" s="39"/>
      <c r="O61" s="77"/>
      <c r="P61" s="39"/>
    </row>
    <row r="62" spans="1:16" ht="33" customHeight="1" x14ac:dyDescent="0.25">
      <c r="A62" s="39"/>
      <c r="B62" s="77"/>
      <c r="C62" s="39"/>
      <c r="D62" s="243" t="str">
        <f>IF(E61="Full Service ", "Cash Receipts will finish contribution on behalf of client.  *Only available for clients &gt; $100 million in assets",IF(E61="Self Service", "Client will complete contributions via PSC. *For clients &lt; $100 million in assets",""))</f>
        <v/>
      </c>
      <c r="E62" s="243"/>
      <c r="F62" s="39"/>
      <c r="G62" s="249"/>
      <c r="H62" s="249"/>
      <c r="I62" s="249"/>
      <c r="J62" s="249"/>
      <c r="K62" s="249"/>
      <c r="L62" s="249"/>
      <c r="M62" s="249"/>
      <c r="N62" s="39"/>
      <c r="O62" s="77"/>
      <c r="P62" s="39"/>
    </row>
    <row r="63" spans="1:16" ht="15.75" thickBot="1" x14ac:dyDescent="0.3">
      <c r="A63" s="39"/>
      <c r="B63" s="77"/>
      <c r="C63" s="39"/>
      <c r="F63" s="39"/>
      <c r="G63" s="39"/>
      <c r="H63" s="39"/>
      <c r="I63" s="39"/>
      <c r="J63" s="39"/>
      <c r="K63" s="39"/>
      <c r="L63" s="39"/>
      <c r="M63" s="39"/>
      <c r="N63" s="39"/>
      <c r="O63" s="77"/>
      <c r="P63" s="39"/>
    </row>
    <row r="64" spans="1:16" ht="15.75" thickBot="1" x14ac:dyDescent="0.3">
      <c r="A64" s="39"/>
      <c r="B64" s="77"/>
      <c r="C64" s="39"/>
      <c r="D64" s="204" t="s">
        <v>67</v>
      </c>
      <c r="E64" s="2" t="s">
        <v>270</v>
      </c>
      <c r="F64" s="39"/>
      <c r="G64" s="89"/>
      <c r="H64" s="48" t="s">
        <v>239</v>
      </c>
      <c r="I64" s="124" t="s">
        <v>240</v>
      </c>
      <c r="J64" s="250" t="s">
        <v>51</v>
      </c>
      <c r="K64" s="251"/>
      <c r="L64" s="251"/>
      <c r="M64" s="252"/>
      <c r="N64" s="39"/>
      <c r="O64" s="77"/>
      <c r="P64" s="39"/>
    </row>
    <row r="65" spans="1:16" ht="15.75" thickBot="1" x14ac:dyDescent="0.3">
      <c r="A65" s="39"/>
      <c r="B65" s="77"/>
      <c r="C65" s="39"/>
      <c r="D65" s="204"/>
      <c r="F65" s="39"/>
      <c r="G65" s="59" t="s">
        <v>27</v>
      </c>
      <c r="H65" s="113"/>
      <c r="I65" s="60"/>
      <c r="J65" s="253"/>
      <c r="K65" s="254"/>
      <c r="L65" s="254"/>
      <c r="M65" s="255"/>
      <c r="N65" s="39"/>
      <c r="O65" s="77"/>
      <c r="P65" s="39"/>
    </row>
    <row r="66" spans="1:16" ht="15.75" thickBot="1" x14ac:dyDescent="0.3">
      <c r="A66" s="39"/>
      <c r="B66" s="77"/>
      <c r="C66" s="39"/>
      <c r="D66" s="205" t="s">
        <v>61</v>
      </c>
      <c r="E66" s="2" t="s">
        <v>270</v>
      </c>
      <c r="F66" s="39"/>
      <c r="G66" s="61" t="s">
        <v>28</v>
      </c>
      <c r="H66" s="56"/>
      <c r="I66" s="56"/>
      <c r="J66" s="240"/>
      <c r="K66" s="241"/>
      <c r="L66" s="241"/>
      <c r="M66" s="242"/>
      <c r="N66" s="39"/>
      <c r="O66" s="77"/>
      <c r="P66" s="39"/>
    </row>
    <row r="67" spans="1:16" ht="15.75" thickBot="1" x14ac:dyDescent="0.3">
      <c r="A67" s="39"/>
      <c r="B67" s="77"/>
      <c r="C67" s="39"/>
      <c r="D67" s="204"/>
      <c r="F67" s="39"/>
      <c r="G67" s="61" t="s">
        <v>29</v>
      </c>
      <c r="H67" s="114"/>
      <c r="I67" s="56"/>
      <c r="J67" s="240"/>
      <c r="K67" s="241"/>
      <c r="L67" s="241"/>
      <c r="M67" s="242"/>
      <c r="N67" s="39"/>
      <c r="O67" s="77"/>
      <c r="P67" s="39"/>
    </row>
    <row r="68" spans="1:16" ht="15" customHeight="1" thickBot="1" x14ac:dyDescent="0.3">
      <c r="A68" s="39"/>
      <c r="B68" s="77"/>
      <c r="C68" s="39"/>
      <c r="D68" s="205" t="s">
        <v>62</v>
      </c>
      <c r="E68" s="2" t="s">
        <v>270</v>
      </c>
      <c r="F68" s="39"/>
      <c r="G68" s="61" t="s">
        <v>30</v>
      </c>
      <c r="H68" s="56"/>
      <c r="I68" s="56"/>
      <c r="J68" s="240"/>
      <c r="K68" s="241"/>
      <c r="L68" s="241"/>
      <c r="M68" s="242"/>
      <c r="N68" s="39"/>
      <c r="O68" s="77"/>
      <c r="P68" s="39"/>
    </row>
    <row r="69" spans="1:16" ht="15.75" thickBot="1" x14ac:dyDescent="0.3">
      <c r="A69" s="39"/>
      <c r="B69" s="77"/>
      <c r="C69" s="39"/>
      <c r="D69" s="204"/>
      <c r="F69" s="39"/>
      <c r="G69" s="61" t="s">
        <v>31</v>
      </c>
      <c r="H69" s="114"/>
      <c r="I69" s="56"/>
      <c r="J69" s="240"/>
      <c r="K69" s="241"/>
      <c r="L69" s="241"/>
      <c r="M69" s="242"/>
      <c r="N69" s="39"/>
      <c r="O69" s="77"/>
      <c r="P69" s="39"/>
    </row>
    <row r="70" spans="1:16" ht="15.75" thickBot="1" x14ac:dyDescent="0.3">
      <c r="A70" s="39"/>
      <c r="B70" s="77"/>
      <c r="C70" s="39"/>
      <c r="D70" s="205" t="s">
        <v>65</v>
      </c>
      <c r="E70" s="2" t="s">
        <v>270</v>
      </c>
      <c r="F70" s="39"/>
      <c r="G70" s="61" t="s">
        <v>32</v>
      </c>
      <c r="H70" s="56"/>
      <c r="I70" s="56"/>
      <c r="J70" s="240"/>
      <c r="K70" s="241"/>
      <c r="L70" s="241"/>
      <c r="M70" s="242"/>
      <c r="N70" s="39"/>
      <c r="O70" s="77"/>
      <c r="P70" s="39"/>
    </row>
    <row r="71" spans="1:16" ht="15.75" thickBot="1" x14ac:dyDescent="0.3">
      <c r="A71" s="39"/>
      <c r="B71" s="77"/>
      <c r="C71" s="39"/>
      <c r="D71" s="204"/>
      <c r="F71" s="39"/>
      <c r="G71" s="62" t="s">
        <v>33</v>
      </c>
      <c r="H71" s="114"/>
      <c r="I71" s="58"/>
      <c r="J71" s="240"/>
      <c r="K71" s="241"/>
      <c r="L71" s="241"/>
      <c r="M71" s="242"/>
      <c r="N71" s="39"/>
      <c r="O71" s="77"/>
      <c r="P71" s="39"/>
    </row>
    <row r="72" spans="1:16" ht="15.75" thickBot="1" x14ac:dyDescent="0.3">
      <c r="A72" s="39"/>
      <c r="B72" s="77"/>
      <c r="C72" s="39"/>
      <c r="D72" s="205" t="s">
        <v>35</v>
      </c>
      <c r="E72" s="2" t="s">
        <v>270</v>
      </c>
      <c r="F72" s="39"/>
      <c r="G72" s="63" t="s">
        <v>34</v>
      </c>
      <c r="H72" s="56"/>
      <c r="I72" s="57"/>
      <c r="J72" s="240"/>
      <c r="K72" s="241"/>
      <c r="L72" s="241"/>
      <c r="M72" s="242"/>
      <c r="N72" s="39"/>
      <c r="O72" s="77"/>
      <c r="P72" s="39"/>
    </row>
    <row r="73" spans="1:16" ht="15.75" thickBot="1" x14ac:dyDescent="0.3">
      <c r="A73" s="39"/>
      <c r="B73" s="77"/>
      <c r="C73" s="39"/>
      <c r="D73" s="204"/>
      <c r="F73" s="39"/>
      <c r="G73" s="61" t="s">
        <v>37</v>
      </c>
      <c r="H73" s="114"/>
      <c r="I73" s="56"/>
      <c r="J73" s="240"/>
      <c r="K73" s="241"/>
      <c r="L73" s="241"/>
      <c r="M73" s="242"/>
      <c r="N73" s="39"/>
      <c r="O73" s="77"/>
      <c r="P73" s="39"/>
    </row>
    <row r="74" spans="1:16" ht="15.75" thickBot="1" x14ac:dyDescent="0.3">
      <c r="A74" s="39"/>
      <c r="B74" s="77"/>
      <c r="C74" s="39"/>
      <c r="D74" s="205" t="s">
        <v>63</v>
      </c>
      <c r="E74" s="4" t="s">
        <v>270</v>
      </c>
      <c r="F74" s="39"/>
      <c r="G74" s="61" t="s">
        <v>38</v>
      </c>
      <c r="H74" s="56"/>
      <c r="I74" s="56"/>
      <c r="J74" s="240"/>
      <c r="K74" s="241"/>
      <c r="L74" s="241"/>
      <c r="M74" s="242"/>
      <c r="N74" s="39"/>
      <c r="O74" s="77"/>
      <c r="P74" s="39"/>
    </row>
    <row r="75" spans="1:16" ht="15.75" thickBot="1" x14ac:dyDescent="0.3">
      <c r="A75" s="39"/>
      <c r="B75" s="77"/>
      <c r="C75" s="39"/>
      <c r="D75" s="204"/>
      <c r="F75" s="39"/>
      <c r="G75" s="61" t="s">
        <v>39</v>
      </c>
      <c r="H75" s="114"/>
      <c r="I75" s="56"/>
      <c r="J75" s="240"/>
      <c r="K75" s="241"/>
      <c r="L75" s="241"/>
      <c r="M75" s="242"/>
      <c r="N75" s="39"/>
      <c r="O75" s="77"/>
      <c r="P75" s="39"/>
    </row>
    <row r="76" spans="1:16" ht="15.75" thickBot="1" x14ac:dyDescent="0.3">
      <c r="A76" s="39"/>
      <c r="B76" s="77"/>
      <c r="C76" s="39"/>
      <c r="D76" s="204" t="s">
        <v>84</v>
      </c>
      <c r="E76" s="2" t="s">
        <v>270</v>
      </c>
      <c r="F76" s="39"/>
      <c r="G76" s="61" t="s">
        <v>40</v>
      </c>
      <c r="H76" s="56"/>
      <c r="I76" s="56"/>
      <c r="J76" s="240"/>
      <c r="K76" s="241"/>
      <c r="L76" s="241"/>
      <c r="M76" s="242"/>
      <c r="N76" s="39"/>
      <c r="O76" s="77"/>
      <c r="P76" s="39"/>
    </row>
    <row r="77" spans="1:16" ht="15.75" thickBot="1" x14ac:dyDescent="0.3">
      <c r="A77" s="39"/>
      <c r="B77" s="77"/>
      <c r="C77" s="39"/>
      <c r="D77" s="204"/>
      <c r="F77" s="39"/>
      <c r="G77" s="61" t="s">
        <v>41</v>
      </c>
      <c r="H77" s="56"/>
      <c r="I77" s="56"/>
      <c r="J77" s="240"/>
      <c r="K77" s="241"/>
      <c r="L77" s="241"/>
      <c r="M77" s="242"/>
      <c r="N77" s="39"/>
      <c r="O77" s="77"/>
      <c r="P77" s="39"/>
    </row>
    <row r="78" spans="1:16" ht="15.75" thickBot="1" x14ac:dyDescent="0.3">
      <c r="A78" s="39"/>
      <c r="B78" s="77"/>
      <c r="C78" s="39"/>
      <c r="D78" s="204" t="s">
        <v>90</v>
      </c>
      <c r="E78" s="2" t="s">
        <v>270</v>
      </c>
      <c r="F78" s="39"/>
      <c r="G78" s="61" t="s">
        <v>42</v>
      </c>
      <c r="H78" s="56"/>
      <c r="I78" s="56"/>
      <c r="J78" s="240"/>
      <c r="K78" s="241"/>
      <c r="L78" s="241"/>
      <c r="M78" s="242"/>
      <c r="N78" s="39"/>
      <c r="O78" s="77"/>
      <c r="P78" s="39"/>
    </row>
    <row r="79" spans="1:16" ht="15.75" thickBot="1" x14ac:dyDescent="0.3">
      <c r="A79" s="39"/>
      <c r="B79" s="77"/>
      <c r="C79" s="39"/>
      <c r="D79" s="204"/>
      <c r="F79" s="39"/>
      <c r="G79" s="64" t="s">
        <v>43</v>
      </c>
      <c r="H79" s="115"/>
      <c r="I79" s="65"/>
      <c r="J79" s="237"/>
      <c r="K79" s="238"/>
      <c r="L79" s="238"/>
      <c r="M79" s="239"/>
      <c r="N79" s="39"/>
      <c r="O79" s="77"/>
      <c r="P79" s="39"/>
    </row>
    <row r="80" spans="1:16" ht="19.5" thickBot="1" x14ac:dyDescent="0.3">
      <c r="A80" s="39"/>
      <c r="B80" s="77"/>
      <c r="C80" s="39"/>
      <c r="D80" s="205" t="s">
        <v>64</v>
      </c>
      <c r="E80" s="4" t="s">
        <v>270</v>
      </c>
      <c r="F80" s="39"/>
      <c r="G80" s="66" t="s">
        <v>248</v>
      </c>
      <c r="N80" s="39"/>
      <c r="O80" s="77"/>
      <c r="P80" s="39"/>
    </row>
    <row r="81" spans="1:16" s="27" customFormat="1" ht="15.75" hidden="1" thickBot="1" x14ac:dyDescent="0.3">
      <c r="A81" s="88"/>
      <c r="B81" s="77"/>
      <c r="C81" s="86"/>
      <c r="D81" s="212" t="s">
        <v>83</v>
      </c>
      <c r="E81" s="135" t="s">
        <v>270</v>
      </c>
      <c r="F81" s="88"/>
      <c r="I81" s="88"/>
      <c r="J81" s="88"/>
      <c r="K81" s="39"/>
      <c r="L81" s="108"/>
      <c r="M81" s="108"/>
      <c r="N81" s="88"/>
      <c r="O81" s="90"/>
      <c r="P81" s="88"/>
    </row>
    <row r="82" spans="1:16" ht="16.5" customHeight="1" thickBot="1" x14ac:dyDescent="0.35">
      <c r="A82" s="103"/>
      <c r="B82" s="77"/>
      <c r="C82" s="86"/>
      <c r="D82" s="210"/>
      <c r="E82" s="26"/>
      <c r="F82" s="39"/>
      <c r="G82" s="67" t="str">
        <f>IF(OR((E68="Actual Hours"),(E72="A- All OE Features"),(E72="E- Enrollment Only"),(E70="Calc-Actual Hours")),"- Credited Hours (Vesting, OE, Eligibility)","")</f>
        <v/>
      </c>
      <c r="I82" s="67"/>
      <c r="J82" s="67"/>
      <c r="K82" s="39"/>
      <c r="L82" s="39"/>
      <c r="M82" s="39"/>
      <c r="N82" s="103"/>
      <c r="O82" s="77"/>
      <c r="P82" s="39"/>
    </row>
    <row r="83" spans="1:16" ht="15.75" customHeight="1" thickBot="1" x14ac:dyDescent="0.3">
      <c r="A83" s="103"/>
      <c r="B83" s="77"/>
      <c r="C83" s="86"/>
      <c r="D83" s="205" t="s">
        <v>60</v>
      </c>
      <c r="E83" s="2" t="s">
        <v>270</v>
      </c>
      <c r="F83" s="39"/>
      <c r="G83" s="68" t="str">
        <f>IF(OR((E72="A- All OE Features"),(E72="E- Enrollment Only")),"- Employment Dates (OE)","")</f>
        <v/>
      </c>
      <c r="I83" s="68"/>
      <c r="J83" s="68"/>
      <c r="K83" s="39"/>
      <c r="L83" s="39"/>
      <c r="M83" s="39"/>
      <c r="N83" s="103"/>
      <c r="O83" s="77"/>
      <c r="P83" s="39"/>
    </row>
    <row r="84" spans="1:16" ht="15.75" hidden="1" customHeight="1" thickBot="1" x14ac:dyDescent="0.3">
      <c r="A84" s="39"/>
      <c r="B84" s="77"/>
      <c r="C84" s="39"/>
      <c r="D84" s="211" t="s">
        <v>298</v>
      </c>
      <c r="E84" s="2" t="s">
        <v>270</v>
      </c>
      <c r="F84" s="39"/>
      <c r="G84" s="39"/>
      <c r="I84" s="67"/>
      <c r="J84" s="67"/>
      <c r="K84" s="39"/>
      <c r="L84" s="39"/>
      <c r="M84" s="39"/>
      <c r="N84" s="39"/>
      <c r="O84" s="77"/>
      <c r="P84" s="39"/>
    </row>
    <row r="85" spans="1:16" ht="15.75" hidden="1" thickBot="1" x14ac:dyDescent="0.3">
      <c r="A85" s="39"/>
      <c r="B85" s="77"/>
      <c r="C85" s="39"/>
      <c r="D85" s="213" t="s">
        <v>299</v>
      </c>
      <c r="E85" s="93"/>
      <c r="F85" s="39"/>
      <c r="I85" s="39"/>
      <c r="J85" s="39"/>
      <c r="K85" s="39"/>
      <c r="L85" s="39"/>
      <c r="M85" s="39"/>
      <c r="N85" s="39"/>
      <c r="O85" s="77"/>
      <c r="P85" s="39"/>
    </row>
    <row r="86" spans="1:16" ht="15.75" customHeight="1" thickBot="1" x14ac:dyDescent="0.3">
      <c r="A86" s="39"/>
      <c r="B86" s="77"/>
      <c r="C86" s="39"/>
      <c r="D86" s="211"/>
      <c r="F86" s="39"/>
      <c r="G86" s="67" t="str">
        <f>IF(E64="Yes","- Salary Information, Phone Number and Work Email (Next Gen)","")</f>
        <v/>
      </c>
      <c r="I86" s="134"/>
      <c r="J86" s="134"/>
      <c r="K86" s="134"/>
      <c r="L86" s="39"/>
      <c r="M86" s="39"/>
      <c r="N86" s="39"/>
      <c r="O86" s="77"/>
      <c r="P86" s="39"/>
    </row>
    <row r="87" spans="1:16" ht="30.75" customHeight="1" thickBot="1" x14ac:dyDescent="0.3">
      <c r="A87" s="39"/>
      <c r="B87" s="77"/>
      <c r="C87" s="39"/>
      <c r="D87" s="205" t="s">
        <v>224</v>
      </c>
      <c r="E87" s="2" t="s">
        <v>270</v>
      </c>
      <c r="F87" s="39"/>
      <c r="G87" s="67" t="str">
        <f>IF(E74="Opt Out","- Birthdate, Salary Information, Gender, Marital Status, Address (Managed Accounts)","")</f>
        <v/>
      </c>
      <c r="H87" s="134"/>
      <c r="I87" s="134"/>
      <c r="J87" s="134"/>
      <c r="K87" s="134"/>
      <c r="M87" s="39"/>
      <c r="N87" s="39"/>
      <c r="O87" s="77"/>
      <c r="P87" s="39"/>
    </row>
    <row r="88" spans="1:16" ht="15.75" hidden="1" thickBot="1" x14ac:dyDescent="0.3">
      <c r="A88" s="39"/>
      <c r="B88" s="77"/>
      <c r="C88" s="39"/>
      <c r="D88" s="213" t="s">
        <v>300</v>
      </c>
      <c r="E88" s="93"/>
      <c r="F88" s="39"/>
      <c r="G88" s="39"/>
      <c r="M88" s="39"/>
      <c r="N88" s="39"/>
      <c r="O88" s="77"/>
      <c r="P88" s="39"/>
    </row>
    <row r="89" spans="1:16" ht="15.75" hidden="1" customHeight="1" thickBot="1" x14ac:dyDescent="0.3">
      <c r="A89" s="39"/>
      <c r="B89" s="77"/>
      <c r="C89" s="39"/>
      <c r="D89" s="204"/>
      <c r="F89" s="39"/>
      <c r="G89" s="67" t="str">
        <f>IF(E94="Yes","- Add SQL to FSET in case null is passed in division column (Divisional Plan) ","")</f>
        <v/>
      </c>
      <c r="I89" s="134"/>
      <c r="J89" s="134"/>
      <c r="K89" s="134"/>
      <c r="M89" s="39"/>
      <c r="N89" s="39"/>
      <c r="O89" s="77"/>
      <c r="P89" s="39"/>
    </row>
    <row r="90" spans="1:16" s="39" customFormat="1" ht="15.75" customHeight="1" thickBot="1" x14ac:dyDescent="0.3">
      <c r="B90" s="77"/>
      <c r="D90" s="205" t="s">
        <v>85</v>
      </c>
      <c r="E90" s="2"/>
      <c r="H90" s="134"/>
      <c r="I90" s="134"/>
      <c r="J90" s="134"/>
      <c r="K90" s="134"/>
      <c r="M90" s="123"/>
      <c r="O90" s="77"/>
    </row>
    <row r="91" spans="1:16" s="39" customFormat="1" ht="15.75" hidden="1" customHeight="1" thickBot="1" x14ac:dyDescent="0.3">
      <c r="B91" s="77"/>
      <c r="D91" s="207" t="s">
        <v>301</v>
      </c>
      <c r="E91" s="22" t="s">
        <v>270</v>
      </c>
      <c r="M91" s="123"/>
      <c r="O91" s="77"/>
    </row>
    <row r="92" spans="1:16" s="39" customFormat="1" ht="15.75" hidden="1" customHeight="1" thickBot="1" x14ac:dyDescent="0.3">
      <c r="B92" s="77"/>
      <c r="D92" s="207" t="s">
        <v>302</v>
      </c>
      <c r="E92" s="92"/>
      <c r="O92" s="77"/>
    </row>
    <row r="93" spans="1:16" ht="15.75" customHeight="1" thickBot="1" x14ac:dyDescent="0.3">
      <c r="A93" s="39"/>
      <c r="B93" s="77"/>
      <c r="C93" s="39"/>
      <c r="D93" s="208"/>
      <c r="F93" s="39"/>
      <c r="G93" s="39"/>
      <c r="H93" s="39"/>
      <c r="M93" s="39"/>
      <c r="N93" s="39"/>
      <c r="O93" s="77"/>
      <c r="P93" s="39"/>
    </row>
    <row r="94" spans="1:16" ht="15.75" customHeight="1" thickBot="1" x14ac:dyDescent="0.3">
      <c r="A94" s="39"/>
      <c r="B94" s="77"/>
      <c r="C94" s="39"/>
      <c r="D94" s="205" t="s">
        <v>289</v>
      </c>
      <c r="E94" s="2" t="s">
        <v>270</v>
      </c>
      <c r="F94" s="39"/>
      <c r="G94" s="39"/>
      <c r="H94" s="39"/>
      <c r="M94" s="39"/>
      <c r="N94" s="39"/>
      <c r="O94" s="77"/>
      <c r="P94" s="39"/>
    </row>
    <row r="95" spans="1:16" ht="15.75" hidden="1" thickBot="1" x14ac:dyDescent="0.3">
      <c r="A95" s="39"/>
      <c r="B95" s="77"/>
      <c r="C95" s="39"/>
      <c r="D95" s="216" t="s">
        <v>303</v>
      </c>
      <c r="E95" s="2" t="s">
        <v>270</v>
      </c>
      <c r="F95" s="39"/>
      <c r="G95" s="39"/>
      <c r="L95" s="39"/>
      <c r="M95" s="39"/>
      <c r="N95" s="39"/>
      <c r="O95" s="77"/>
      <c r="P95" s="39"/>
    </row>
    <row r="96" spans="1:16" ht="16.5" hidden="1" thickBot="1" x14ac:dyDescent="0.3">
      <c r="A96" s="39"/>
      <c r="B96" s="77"/>
      <c r="C96" s="39"/>
      <c r="D96" s="243" t="s">
        <v>304</v>
      </c>
      <c r="E96" s="243"/>
      <c r="F96" s="39"/>
      <c r="G96" s="39"/>
      <c r="L96" s="39"/>
      <c r="M96" s="39"/>
      <c r="N96" s="39"/>
      <c r="O96" s="77"/>
      <c r="P96" s="39"/>
    </row>
    <row r="97" spans="1:16" ht="15.75" hidden="1" thickBot="1" x14ac:dyDescent="0.25">
      <c r="A97" s="39"/>
      <c r="B97" s="77"/>
      <c r="C97" s="39"/>
      <c r="D97" s="206" t="s">
        <v>78</v>
      </c>
      <c r="E97" s="2"/>
      <c r="F97" s="39"/>
      <c r="G97" s="39"/>
      <c r="H97" s="39"/>
      <c r="I97" s="39"/>
      <c r="J97" s="39"/>
      <c r="K97" s="39"/>
      <c r="L97" s="39"/>
      <c r="M97" s="39"/>
      <c r="N97" s="39"/>
      <c r="O97" s="77"/>
      <c r="P97" s="39"/>
    </row>
    <row r="98" spans="1:16" s="23" customFormat="1" ht="15.75" hidden="1" thickBot="1" x14ac:dyDescent="0.3">
      <c r="A98" s="91"/>
      <c r="B98" s="87"/>
      <c r="C98" s="39"/>
      <c r="D98" s="207" t="s">
        <v>79</v>
      </c>
      <c r="E98" s="50"/>
      <c r="F98" s="39"/>
      <c r="G98" s="39"/>
      <c r="H98" s="39"/>
      <c r="I98" s="39"/>
      <c r="J98" s="39"/>
      <c r="K98" s="39"/>
      <c r="L98" s="39"/>
      <c r="M98" s="39"/>
      <c r="N98" s="39"/>
      <c r="O98" s="87"/>
      <c r="P98" s="91"/>
    </row>
    <row r="99" spans="1:16" s="23" customFormat="1" ht="15.75" hidden="1" thickBot="1" x14ac:dyDescent="0.3">
      <c r="A99" s="91"/>
      <c r="B99" s="87"/>
      <c r="C99" s="39"/>
      <c r="D99" s="207" t="s">
        <v>80</v>
      </c>
      <c r="E99" s="2"/>
      <c r="F99" s="39"/>
      <c r="G99" s="39"/>
      <c r="H99" s="39"/>
      <c r="I99" s="39"/>
      <c r="J99" s="39"/>
      <c r="K99" s="39"/>
      <c r="L99" s="39"/>
      <c r="M99" s="39"/>
      <c r="N99" s="39"/>
      <c r="O99" s="87"/>
      <c r="P99" s="91"/>
    </row>
    <row r="100" spans="1:16" s="23" customFormat="1" ht="15.75" hidden="1" thickBot="1" x14ac:dyDescent="0.3">
      <c r="A100" s="91"/>
      <c r="B100" s="87"/>
      <c r="C100" s="39"/>
      <c r="D100" s="207" t="s">
        <v>228</v>
      </c>
      <c r="E100" s="76"/>
      <c r="F100" s="39"/>
      <c r="G100" s="39"/>
      <c r="H100" s="39"/>
      <c r="I100" s="39"/>
      <c r="J100" s="39"/>
      <c r="K100" s="39"/>
      <c r="L100" s="39"/>
      <c r="M100" s="39"/>
      <c r="N100" s="39"/>
      <c r="O100" s="87"/>
      <c r="P100" s="91"/>
    </row>
    <row r="101" spans="1:16" s="203" customFormat="1" ht="15.75" thickBot="1" x14ac:dyDescent="0.3">
      <c r="A101" s="215"/>
      <c r="B101" s="214"/>
      <c r="C101" s="209"/>
      <c r="D101" s="207"/>
      <c r="E101" s="197"/>
      <c r="F101" s="209"/>
      <c r="G101" s="209"/>
      <c r="H101" s="209"/>
      <c r="I101" s="209"/>
      <c r="J101" s="209"/>
      <c r="K101" s="209"/>
      <c r="L101" s="209"/>
      <c r="M101" s="209"/>
      <c r="N101" s="209"/>
      <c r="O101" s="214"/>
      <c r="P101" s="215"/>
    </row>
    <row r="102" spans="1:16" s="203" customFormat="1" ht="15.75" customHeight="1" thickBot="1" x14ac:dyDescent="0.3">
      <c r="A102" s="215"/>
      <c r="B102" s="214"/>
      <c r="C102" s="209"/>
      <c r="D102" s="205" t="s">
        <v>326</v>
      </c>
      <c r="E102" s="200"/>
      <c r="F102" s="209"/>
      <c r="G102" s="209"/>
      <c r="H102" s="209"/>
      <c r="I102" s="209"/>
      <c r="J102" s="209"/>
      <c r="K102" s="209"/>
      <c r="L102" s="209"/>
      <c r="M102" s="209"/>
      <c r="N102" s="209"/>
      <c r="O102" s="214"/>
      <c r="P102" s="215"/>
    </row>
    <row r="103" spans="1:16" s="23" customFormat="1" ht="15.75" customHeight="1" x14ac:dyDescent="0.25">
      <c r="A103" s="91"/>
      <c r="B103" s="87"/>
      <c r="C103" s="39"/>
      <c r="D103" s="43"/>
      <c r="E103" s="3"/>
      <c r="F103" s="39"/>
      <c r="G103" s="39"/>
      <c r="H103" s="39"/>
      <c r="I103" s="39"/>
      <c r="J103" s="39"/>
      <c r="K103" s="39"/>
      <c r="L103" s="39"/>
      <c r="M103" s="39"/>
      <c r="N103" s="39"/>
      <c r="O103" s="87"/>
      <c r="P103" s="91"/>
    </row>
    <row r="104" spans="1:16" s="23" customFormat="1" ht="12.75" customHeight="1" x14ac:dyDescent="0.25">
      <c r="A104" s="91"/>
      <c r="B104" s="87"/>
      <c r="C104" s="77"/>
      <c r="D104" s="29"/>
      <c r="E104" s="19"/>
      <c r="F104" s="77"/>
      <c r="G104" s="77"/>
      <c r="H104" s="77"/>
      <c r="I104" s="77"/>
      <c r="J104" s="77"/>
      <c r="K104" s="77"/>
      <c r="L104" s="77"/>
      <c r="M104" s="77"/>
      <c r="N104" s="77"/>
      <c r="O104" s="87"/>
      <c r="P104" s="91"/>
    </row>
    <row r="105" spans="1:16" s="23" customFormat="1" x14ac:dyDescent="0.25">
      <c r="D105" s="35"/>
      <c r="E105" s="21"/>
      <c r="F105" s="20"/>
      <c r="H105" s="20"/>
      <c r="I105" s="20"/>
      <c r="J105" s="20"/>
      <c r="K105" s="20"/>
      <c r="L105" s="20"/>
      <c r="M105" s="20"/>
    </row>
    <row r="106" spans="1:16" s="23" customFormat="1" x14ac:dyDescent="0.25">
      <c r="D106" s="35"/>
      <c r="E106" s="21"/>
      <c r="F106" s="20"/>
      <c r="H106" s="20"/>
      <c r="I106" s="20"/>
      <c r="J106" s="20"/>
      <c r="K106" s="20"/>
    </row>
    <row r="107" spans="1:16" s="23" customFormat="1" x14ac:dyDescent="0.25">
      <c r="D107" s="35"/>
      <c r="E107" s="21"/>
      <c r="F107" s="20"/>
      <c r="H107" s="20"/>
    </row>
    <row r="108" spans="1:16" s="23" customFormat="1" x14ac:dyDescent="0.25">
      <c r="D108" s="35"/>
      <c r="E108" s="21"/>
      <c r="F108" s="20"/>
      <c r="H108" s="20"/>
    </row>
    <row r="109" spans="1:16" s="23" customFormat="1" x14ac:dyDescent="0.25">
      <c r="F109" s="20"/>
    </row>
    <row r="110" spans="1:16" s="23" customFormat="1" x14ac:dyDescent="0.25">
      <c r="D110" s="35"/>
      <c r="E110" s="21"/>
      <c r="F110" s="20"/>
    </row>
    <row r="111" spans="1:16" s="23" customFormat="1" x14ac:dyDescent="0.25">
      <c r="F111" s="20"/>
      <c r="G111" s="20"/>
    </row>
    <row r="112" spans="1:16" s="23" customFormat="1" x14ac:dyDescent="0.25">
      <c r="D112" s="35"/>
      <c r="E112" s="21"/>
      <c r="F112" s="20"/>
      <c r="G112" s="20"/>
    </row>
    <row r="113" spans="4:13" s="23" customFormat="1" x14ac:dyDescent="0.25">
      <c r="D113" s="35"/>
      <c r="E113" s="21"/>
      <c r="F113" s="20"/>
      <c r="G113" s="89"/>
      <c r="H113" s="132"/>
      <c r="I113" s="132"/>
      <c r="J113" s="138"/>
      <c r="K113" s="138"/>
      <c r="L113" s="138"/>
      <c r="M113" s="138"/>
    </row>
    <row r="114" spans="4:13" s="23" customFormat="1" x14ac:dyDescent="0.25">
      <c r="D114" s="35"/>
      <c r="E114" s="21"/>
      <c r="F114" s="20"/>
      <c r="G114" s="133"/>
      <c r="H114" s="3"/>
      <c r="I114" s="3"/>
      <c r="J114" s="139"/>
      <c r="K114" s="139"/>
      <c r="L114" s="139"/>
      <c r="M114" s="139"/>
    </row>
    <row r="115" spans="4:13" s="23" customFormat="1" x14ac:dyDescent="0.25">
      <c r="D115" s="35"/>
      <c r="E115" s="21"/>
      <c r="F115" s="20"/>
      <c r="G115" s="133"/>
      <c r="H115" s="3"/>
      <c r="I115" s="3"/>
      <c r="J115" s="139"/>
      <c r="K115" s="139"/>
      <c r="L115" s="139"/>
      <c r="M115" s="139"/>
    </row>
    <row r="116" spans="4:13" s="23" customFormat="1" x14ac:dyDescent="0.25">
      <c r="D116" s="35"/>
      <c r="E116" s="21"/>
      <c r="F116" s="20"/>
      <c r="G116" s="133"/>
      <c r="H116" s="3"/>
      <c r="I116" s="3"/>
      <c r="J116" s="139"/>
      <c r="K116" s="139"/>
      <c r="L116" s="139"/>
      <c r="M116" s="139"/>
    </row>
    <row r="117" spans="4:13" s="23" customFormat="1" x14ac:dyDescent="0.25">
      <c r="D117" s="35"/>
      <c r="E117" s="21"/>
      <c r="F117" s="20"/>
      <c r="G117" s="133"/>
      <c r="H117" s="3"/>
      <c r="I117" s="3"/>
      <c r="J117" s="139"/>
      <c r="K117" s="139"/>
      <c r="L117" s="139"/>
      <c r="M117" s="139"/>
    </row>
    <row r="118" spans="4:13" s="23" customFormat="1" x14ac:dyDescent="0.25">
      <c r="D118" s="35"/>
      <c r="E118" s="21"/>
      <c r="F118" s="20"/>
      <c r="G118" s="133"/>
      <c r="H118" s="3"/>
      <c r="I118" s="3"/>
      <c r="J118" s="139"/>
      <c r="K118" s="139"/>
      <c r="L118" s="139"/>
      <c r="M118" s="139"/>
    </row>
    <row r="119" spans="4:13" s="23" customFormat="1" x14ac:dyDescent="0.25">
      <c r="D119" s="35"/>
      <c r="E119" s="21"/>
      <c r="F119" s="20"/>
      <c r="G119" s="133"/>
      <c r="H119" s="3"/>
      <c r="I119" s="3"/>
      <c r="J119" s="139"/>
      <c r="K119" s="139"/>
      <c r="L119" s="139"/>
      <c r="M119" s="139"/>
    </row>
    <row r="120" spans="4:13" s="23" customFormat="1" x14ac:dyDescent="0.25">
      <c r="D120" s="35"/>
      <c r="E120" s="21"/>
      <c r="F120" s="20"/>
      <c r="G120" s="133"/>
      <c r="H120" s="3"/>
      <c r="I120" s="3"/>
      <c r="J120" s="139"/>
      <c r="K120" s="139"/>
      <c r="L120" s="139"/>
      <c r="M120" s="139"/>
    </row>
    <row r="121" spans="4:13" s="23" customFormat="1" x14ac:dyDescent="0.25">
      <c r="D121" s="35"/>
      <c r="E121" s="21"/>
      <c r="F121" s="20"/>
      <c r="G121" s="133"/>
      <c r="H121" s="3"/>
      <c r="I121" s="3"/>
      <c r="J121" s="139"/>
      <c r="K121" s="139"/>
      <c r="L121" s="139"/>
      <c r="M121" s="139"/>
    </row>
    <row r="122" spans="4:13" s="23" customFormat="1" x14ac:dyDescent="0.25">
      <c r="D122" s="35"/>
      <c r="E122" s="21"/>
      <c r="F122" s="20"/>
      <c r="G122" s="133"/>
      <c r="H122" s="3"/>
      <c r="I122" s="3"/>
      <c r="J122" s="139"/>
      <c r="K122" s="139"/>
      <c r="L122" s="139"/>
      <c r="M122" s="139"/>
    </row>
    <row r="123" spans="4:13" s="23" customFormat="1" x14ac:dyDescent="0.25">
      <c r="D123" s="35"/>
      <c r="E123" s="21"/>
      <c r="F123" s="20"/>
      <c r="G123" s="133"/>
      <c r="H123" s="3"/>
      <c r="I123" s="3"/>
      <c r="J123" s="139"/>
      <c r="K123" s="139"/>
      <c r="L123" s="139"/>
      <c r="M123" s="139"/>
    </row>
    <row r="124" spans="4:13" s="23" customFormat="1" x14ac:dyDescent="0.25">
      <c r="D124" s="35"/>
      <c r="E124" s="21"/>
      <c r="F124" s="20"/>
      <c r="G124" s="133"/>
      <c r="H124" s="3"/>
      <c r="I124" s="3"/>
      <c r="J124" s="139"/>
      <c r="K124" s="139"/>
      <c r="L124" s="139"/>
      <c r="M124" s="139"/>
    </row>
    <row r="125" spans="4:13" s="23" customFormat="1" x14ac:dyDescent="0.25">
      <c r="D125" s="35"/>
      <c r="E125" s="21"/>
      <c r="F125" s="20"/>
      <c r="G125" s="133"/>
      <c r="H125" s="3"/>
      <c r="I125" s="3"/>
      <c r="J125" s="139"/>
      <c r="K125" s="139"/>
      <c r="L125" s="139"/>
      <c r="M125" s="139"/>
    </row>
    <row r="126" spans="4:13" s="23" customFormat="1" x14ac:dyDescent="0.25">
      <c r="D126" s="35"/>
      <c r="E126" s="21"/>
      <c r="F126" s="20"/>
      <c r="G126" s="133"/>
      <c r="H126" s="3"/>
      <c r="I126" s="3"/>
      <c r="J126" s="139"/>
      <c r="K126" s="139"/>
      <c r="L126" s="139"/>
      <c r="M126" s="139"/>
    </row>
    <row r="127" spans="4:13" s="23" customFormat="1" x14ac:dyDescent="0.25">
      <c r="D127" s="35"/>
      <c r="E127" s="21"/>
      <c r="F127" s="20"/>
      <c r="G127" s="133"/>
      <c r="H127" s="3"/>
      <c r="I127" s="3"/>
      <c r="J127" s="139"/>
      <c r="K127" s="139"/>
      <c r="L127" s="139"/>
      <c r="M127" s="139"/>
    </row>
    <row r="128" spans="4:13" s="23" customFormat="1" x14ac:dyDescent="0.25">
      <c r="D128" s="35"/>
      <c r="E128" s="21"/>
      <c r="F128" s="20"/>
      <c r="G128" s="133"/>
      <c r="H128" s="3"/>
      <c r="I128" s="3"/>
      <c r="J128" s="139"/>
      <c r="K128" s="139"/>
      <c r="L128" s="139"/>
      <c r="M128" s="139"/>
    </row>
    <row r="129" spans="4:11" s="23" customFormat="1" x14ac:dyDescent="0.25">
      <c r="D129" s="35"/>
      <c r="E129" s="21"/>
      <c r="F129" s="20"/>
    </row>
    <row r="130" spans="4:11" s="23" customFormat="1" x14ac:dyDescent="0.25">
      <c r="D130" s="35"/>
      <c r="E130" s="21"/>
      <c r="F130" s="20"/>
    </row>
    <row r="131" spans="4:11" s="23" customFormat="1" x14ac:dyDescent="0.25">
      <c r="D131" s="35"/>
      <c r="E131" s="21"/>
      <c r="F131" s="20"/>
    </row>
    <row r="132" spans="4:11" s="23" customFormat="1" x14ac:dyDescent="0.25">
      <c r="D132" s="35"/>
      <c r="E132" s="21"/>
      <c r="F132" s="20"/>
    </row>
    <row r="133" spans="4:11" s="23" customFormat="1" x14ac:dyDescent="0.25">
      <c r="D133" s="35"/>
      <c r="E133" s="21"/>
      <c r="F133" s="20"/>
    </row>
    <row r="134" spans="4:11" s="23" customFormat="1" x14ac:dyDescent="0.25">
      <c r="D134" s="35"/>
      <c r="E134" s="21"/>
      <c r="F134" s="20"/>
    </row>
    <row r="135" spans="4:11" s="23" customFormat="1" x14ac:dyDescent="0.25">
      <c r="D135" s="35"/>
      <c r="E135" s="21"/>
      <c r="F135" s="20"/>
    </row>
    <row r="136" spans="4:11" s="23" customFormat="1" x14ac:dyDescent="0.25">
      <c r="D136" s="35"/>
      <c r="E136" s="21"/>
      <c r="F136" s="20"/>
    </row>
    <row r="137" spans="4:11" s="23" customFormat="1" x14ac:dyDescent="0.25">
      <c r="D137" s="35"/>
      <c r="E137" s="21"/>
      <c r="F137" s="20"/>
    </row>
    <row r="138" spans="4:11" s="23" customFormat="1" x14ac:dyDescent="0.25">
      <c r="D138" s="35"/>
      <c r="E138" s="21"/>
      <c r="F138" s="20"/>
      <c r="G138" s="20"/>
      <c r="H138" s="20"/>
      <c r="I138" s="20"/>
      <c r="J138" s="20"/>
      <c r="K138" s="20"/>
    </row>
    <row r="139" spans="4:11" s="23" customFormat="1" x14ac:dyDescent="0.25">
      <c r="D139" s="35"/>
      <c r="E139" s="21"/>
      <c r="F139" s="20"/>
      <c r="G139" s="20"/>
      <c r="H139" s="20"/>
      <c r="I139" s="20"/>
      <c r="J139" s="20"/>
      <c r="K139" s="20"/>
    </row>
    <row r="140" spans="4:11" s="23" customFormat="1" x14ac:dyDescent="0.25">
      <c r="D140" s="35"/>
      <c r="E140" s="21"/>
      <c r="F140" s="20"/>
      <c r="G140" s="20"/>
      <c r="H140" s="20"/>
      <c r="I140" s="20"/>
      <c r="J140" s="20"/>
      <c r="K140" s="20"/>
    </row>
    <row r="141" spans="4:11" s="23" customFormat="1" x14ac:dyDescent="0.25">
      <c r="D141" s="35"/>
      <c r="E141" s="21"/>
      <c r="F141" s="20"/>
      <c r="G141" s="20"/>
      <c r="H141" s="20"/>
      <c r="I141" s="20"/>
      <c r="J141" s="20"/>
      <c r="K141" s="20"/>
    </row>
    <row r="142" spans="4:11" s="23" customFormat="1" x14ac:dyDescent="0.25">
      <c r="D142" s="35"/>
      <c r="E142" s="21"/>
      <c r="F142" s="20"/>
      <c r="G142" s="20"/>
      <c r="H142" s="20"/>
      <c r="I142" s="20"/>
      <c r="J142" s="20"/>
      <c r="K142" s="20"/>
    </row>
    <row r="143" spans="4:11" s="23" customFormat="1" x14ac:dyDescent="0.25">
      <c r="D143" s="35"/>
      <c r="E143" s="21"/>
      <c r="F143" s="20"/>
      <c r="G143" s="20"/>
      <c r="H143" s="20"/>
      <c r="I143" s="20"/>
      <c r="J143" s="20"/>
      <c r="K143" s="20"/>
    </row>
    <row r="144" spans="4:11" s="23" customFormat="1" x14ac:dyDescent="0.25">
      <c r="D144" s="35"/>
      <c r="E144" s="21"/>
      <c r="F144" s="20"/>
      <c r="G144" s="20"/>
      <c r="H144" s="20"/>
      <c r="I144" s="20"/>
      <c r="J144" s="20"/>
      <c r="K144" s="20"/>
    </row>
    <row r="145" spans="4:11" s="23" customFormat="1" x14ac:dyDescent="0.25">
      <c r="D145" s="35"/>
      <c r="E145" s="21"/>
      <c r="F145" s="20"/>
      <c r="G145" s="20"/>
      <c r="H145" s="20"/>
      <c r="I145" s="20"/>
      <c r="J145" s="20"/>
      <c r="K145" s="20"/>
    </row>
    <row r="146" spans="4:11" s="23" customFormat="1" x14ac:dyDescent="0.25">
      <c r="D146" s="35"/>
      <c r="E146" s="21"/>
      <c r="F146" s="20"/>
      <c r="G146" s="20"/>
      <c r="H146" s="20"/>
      <c r="I146" s="20"/>
      <c r="J146" s="20"/>
      <c r="K146" s="20"/>
    </row>
    <row r="147" spans="4:11" s="23" customFormat="1" x14ac:dyDescent="0.25">
      <c r="D147" s="35"/>
      <c r="E147" s="21"/>
      <c r="F147" s="20"/>
      <c r="G147" s="20"/>
      <c r="H147" s="20"/>
      <c r="I147" s="20"/>
      <c r="J147" s="20"/>
      <c r="K147" s="20"/>
    </row>
    <row r="148" spans="4:11" s="23" customFormat="1" x14ac:dyDescent="0.25">
      <c r="D148" s="35"/>
      <c r="E148" s="21"/>
      <c r="F148" s="20"/>
      <c r="G148" s="20"/>
      <c r="H148" s="20"/>
      <c r="I148" s="20"/>
      <c r="J148" s="20"/>
      <c r="K148" s="20"/>
    </row>
    <row r="149" spans="4:11" s="23" customFormat="1" x14ac:dyDescent="0.25">
      <c r="D149" s="35"/>
      <c r="E149" s="21"/>
      <c r="F149" s="20"/>
      <c r="G149" s="20"/>
      <c r="H149" s="20"/>
      <c r="I149" s="20"/>
      <c r="J149" s="20"/>
      <c r="K149" s="20"/>
    </row>
    <row r="150" spans="4:11" s="23" customFormat="1" x14ac:dyDescent="0.25">
      <c r="D150" s="35"/>
      <c r="E150" s="21"/>
      <c r="F150" s="20"/>
      <c r="G150" s="20"/>
      <c r="H150" s="20"/>
      <c r="I150" s="20"/>
      <c r="J150" s="20"/>
      <c r="K150" s="20"/>
    </row>
    <row r="151" spans="4:11" s="23" customFormat="1" x14ac:dyDescent="0.25">
      <c r="D151" s="35"/>
      <c r="E151" s="21"/>
      <c r="F151" s="20"/>
      <c r="G151" s="20"/>
      <c r="H151" s="20"/>
      <c r="I151" s="20"/>
      <c r="J151" s="20"/>
      <c r="K151" s="20"/>
    </row>
    <row r="152" spans="4:11" s="23" customFormat="1" x14ac:dyDescent="0.25">
      <c r="D152" s="35"/>
      <c r="E152" s="21"/>
      <c r="F152" s="20"/>
      <c r="G152" s="20"/>
      <c r="H152" s="20"/>
      <c r="I152" s="20"/>
      <c r="J152" s="20"/>
      <c r="K152" s="20"/>
    </row>
    <row r="153" spans="4:11" s="23" customFormat="1" x14ac:dyDescent="0.25">
      <c r="D153" s="35"/>
      <c r="E153" s="21"/>
      <c r="F153" s="20"/>
      <c r="G153" s="20"/>
      <c r="H153" s="20"/>
      <c r="I153" s="20"/>
      <c r="J153" s="20"/>
      <c r="K153" s="20"/>
    </row>
    <row r="154" spans="4:11" s="23" customFormat="1" x14ac:dyDescent="0.25">
      <c r="D154" s="35"/>
      <c r="E154" s="21"/>
      <c r="F154" s="20"/>
      <c r="G154" s="20"/>
      <c r="H154" s="20"/>
      <c r="I154" s="20"/>
      <c r="J154" s="20"/>
      <c r="K154" s="20"/>
    </row>
    <row r="155" spans="4:11" s="23" customFormat="1" x14ac:dyDescent="0.25">
      <c r="D155" s="35"/>
      <c r="E155" s="21"/>
      <c r="F155" s="20"/>
      <c r="G155" s="20"/>
      <c r="H155" s="20"/>
      <c r="I155" s="20"/>
      <c r="J155" s="20"/>
      <c r="K155" s="20"/>
    </row>
    <row r="156" spans="4:11" s="23" customFormat="1" x14ac:dyDescent="0.25">
      <c r="D156" s="35"/>
      <c r="E156" s="21"/>
      <c r="F156" s="20"/>
      <c r="G156" s="20"/>
      <c r="H156" s="20"/>
      <c r="I156" s="20"/>
      <c r="J156" s="20"/>
      <c r="K156" s="20"/>
    </row>
    <row r="157" spans="4:11" s="23" customFormat="1" x14ac:dyDescent="0.25">
      <c r="D157" s="35"/>
      <c r="E157" s="21"/>
      <c r="F157" s="20"/>
      <c r="G157" s="20"/>
      <c r="H157" s="20"/>
      <c r="I157" s="20"/>
      <c r="J157" s="20"/>
      <c r="K157" s="20"/>
    </row>
    <row r="158" spans="4:11" s="23" customFormat="1" x14ac:dyDescent="0.25">
      <c r="D158" s="35"/>
      <c r="E158" s="21"/>
      <c r="F158" s="20"/>
      <c r="G158" s="20"/>
      <c r="H158" s="20"/>
      <c r="I158" s="20"/>
      <c r="J158" s="20"/>
      <c r="K158" s="20"/>
    </row>
    <row r="159" spans="4:11" s="23" customFormat="1" x14ac:dyDescent="0.25">
      <c r="D159" s="35"/>
      <c r="E159" s="21"/>
      <c r="F159" s="20"/>
      <c r="G159" s="20"/>
      <c r="H159" s="20"/>
      <c r="I159" s="20"/>
      <c r="J159" s="20"/>
      <c r="K159" s="20"/>
    </row>
    <row r="160" spans="4:11" s="23" customFormat="1" x14ac:dyDescent="0.25">
      <c r="D160" s="35"/>
      <c r="E160" s="21"/>
      <c r="F160" s="20"/>
      <c r="G160" s="20"/>
      <c r="H160" s="20"/>
      <c r="I160" s="20"/>
      <c r="J160" s="20"/>
      <c r="K160" s="20"/>
    </row>
    <row r="161" spans="4:11" s="23" customFormat="1" x14ac:dyDescent="0.25">
      <c r="D161" s="35"/>
      <c r="E161" s="21"/>
      <c r="F161" s="20"/>
      <c r="G161" s="20"/>
      <c r="H161" s="20"/>
      <c r="I161" s="20"/>
      <c r="J161" s="20"/>
      <c r="K161" s="20"/>
    </row>
    <row r="162" spans="4:11" s="23" customFormat="1" x14ac:dyDescent="0.25">
      <c r="D162" s="35"/>
      <c r="E162" s="21"/>
      <c r="F162" s="20"/>
      <c r="G162" s="20"/>
      <c r="H162" s="20"/>
      <c r="I162" s="20"/>
      <c r="J162" s="20"/>
      <c r="K162" s="20"/>
    </row>
    <row r="163" spans="4:11" s="23" customFormat="1" x14ac:dyDescent="0.25">
      <c r="D163" s="35"/>
      <c r="E163" s="21"/>
      <c r="F163" s="20"/>
      <c r="G163" s="20"/>
      <c r="H163" s="20"/>
      <c r="I163" s="20"/>
      <c r="J163" s="20"/>
      <c r="K163" s="20"/>
    </row>
    <row r="164" spans="4:11" s="23" customFormat="1" x14ac:dyDescent="0.25">
      <c r="D164" s="35"/>
      <c r="E164" s="21"/>
      <c r="F164" s="20"/>
      <c r="G164" s="20"/>
      <c r="H164" s="20"/>
      <c r="I164" s="20"/>
      <c r="J164" s="20"/>
      <c r="K164" s="20"/>
    </row>
    <row r="165" spans="4:11" s="23" customFormat="1" x14ac:dyDescent="0.25">
      <c r="D165" s="35"/>
      <c r="E165" s="21"/>
      <c r="F165" s="20"/>
      <c r="G165" s="20"/>
      <c r="H165" s="20"/>
      <c r="I165" s="20"/>
      <c r="J165" s="20"/>
      <c r="K165" s="20"/>
    </row>
    <row r="166" spans="4:11" s="23" customFormat="1" x14ac:dyDescent="0.25">
      <c r="D166" s="35"/>
      <c r="E166" s="21"/>
      <c r="F166" s="20"/>
      <c r="G166" s="20"/>
      <c r="H166" s="20"/>
      <c r="I166" s="20"/>
      <c r="J166" s="20"/>
      <c r="K166" s="20"/>
    </row>
    <row r="167" spans="4:11" s="23" customFormat="1" x14ac:dyDescent="0.25">
      <c r="D167" s="35"/>
      <c r="E167" s="21"/>
      <c r="F167" s="20"/>
      <c r="G167" s="20"/>
      <c r="H167" s="20"/>
      <c r="I167" s="20"/>
      <c r="J167" s="20"/>
      <c r="K167" s="20"/>
    </row>
    <row r="168" spans="4:11" s="23" customFormat="1" x14ac:dyDescent="0.25">
      <c r="D168" s="35"/>
      <c r="E168" s="21"/>
      <c r="F168" s="20"/>
      <c r="G168" s="20"/>
      <c r="H168" s="20"/>
      <c r="I168" s="20"/>
      <c r="J168" s="20"/>
      <c r="K168" s="20"/>
    </row>
    <row r="169" spans="4:11" s="23" customFormat="1" x14ac:dyDescent="0.25">
      <c r="D169" s="35"/>
      <c r="E169" s="21"/>
      <c r="F169" s="20"/>
      <c r="G169" s="20"/>
      <c r="H169" s="20"/>
      <c r="I169" s="20"/>
      <c r="J169" s="20"/>
      <c r="K169" s="20"/>
    </row>
    <row r="170" spans="4:11" s="23" customFormat="1" x14ac:dyDescent="0.25">
      <c r="D170" s="35"/>
      <c r="E170" s="21"/>
      <c r="F170" s="20"/>
      <c r="G170" s="20"/>
      <c r="H170" s="20"/>
      <c r="I170" s="20"/>
      <c r="J170" s="20"/>
      <c r="K170" s="20"/>
    </row>
    <row r="171" spans="4:11" s="23" customFormat="1" x14ac:dyDescent="0.25">
      <c r="D171" s="35"/>
      <c r="E171" s="21"/>
      <c r="F171" s="20"/>
      <c r="G171" s="20"/>
      <c r="H171" s="20"/>
      <c r="I171" s="20"/>
      <c r="J171" s="20"/>
      <c r="K171" s="20"/>
    </row>
    <row r="172" spans="4:11" s="23" customFormat="1" x14ac:dyDescent="0.25">
      <c r="D172" s="35"/>
      <c r="E172" s="21"/>
      <c r="F172" s="20"/>
      <c r="G172" s="20"/>
      <c r="H172" s="20"/>
      <c r="I172" s="20"/>
      <c r="J172" s="20"/>
      <c r="K172" s="20"/>
    </row>
    <row r="173" spans="4:11" s="23" customFormat="1" x14ac:dyDescent="0.25">
      <c r="D173" s="35"/>
      <c r="E173" s="21"/>
      <c r="F173" s="20"/>
      <c r="G173" s="20"/>
      <c r="H173" s="20"/>
      <c r="I173" s="20"/>
      <c r="J173" s="20"/>
      <c r="K173" s="20"/>
    </row>
    <row r="174" spans="4:11" s="23" customFormat="1" x14ac:dyDescent="0.25">
      <c r="D174" s="35"/>
      <c r="E174" s="21"/>
      <c r="F174" s="20"/>
      <c r="G174" s="20"/>
      <c r="H174" s="20"/>
      <c r="I174" s="20"/>
      <c r="J174" s="20"/>
      <c r="K174" s="20"/>
    </row>
    <row r="175" spans="4:11" s="23" customFormat="1" x14ac:dyDescent="0.25">
      <c r="D175" s="44"/>
      <c r="E175" s="21"/>
      <c r="F175" s="20"/>
      <c r="G175" s="20"/>
      <c r="H175" s="20"/>
      <c r="I175" s="20"/>
      <c r="J175" s="20"/>
      <c r="K175" s="20"/>
    </row>
    <row r="176" spans="4:11" s="23" customFormat="1" x14ac:dyDescent="0.25">
      <c r="D176" s="35"/>
      <c r="E176" s="21"/>
    </row>
    <row r="177" spans="3:14" s="23" customFormat="1" x14ac:dyDescent="0.25">
      <c r="D177" s="35"/>
      <c r="E177" s="28"/>
    </row>
    <row r="178" spans="3:14" x14ac:dyDescent="0.25">
      <c r="C178" s="23"/>
      <c r="E178" s="28"/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3:14" x14ac:dyDescent="0.25">
      <c r="C179" s="23"/>
      <c r="E179" s="28"/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3:14" x14ac:dyDescent="0.25">
      <c r="E180" s="28"/>
      <c r="K180" s="23"/>
      <c r="L180" s="23"/>
      <c r="M180" s="23"/>
    </row>
    <row r="181" spans="3:14" x14ac:dyDescent="0.25">
      <c r="L181" s="23"/>
      <c r="M181" s="23"/>
    </row>
    <row r="182" spans="3:14" x14ac:dyDescent="0.25">
      <c r="L182" s="23"/>
      <c r="M182" s="23"/>
    </row>
  </sheetData>
  <mergeCells count="87">
    <mergeCell ref="G4:K4"/>
    <mergeCell ref="G5:K5"/>
    <mergeCell ref="K31:L31"/>
    <mergeCell ref="E33:F33"/>
    <mergeCell ref="G32:J32"/>
    <mergeCell ref="E9:F9"/>
    <mergeCell ref="C11:N11"/>
    <mergeCell ref="C10:N10"/>
    <mergeCell ref="E14:F15"/>
    <mergeCell ref="E18:F18"/>
    <mergeCell ref="E12:F12"/>
    <mergeCell ref="G14:J14"/>
    <mergeCell ref="K14:L14"/>
    <mergeCell ref="G18:J18"/>
    <mergeCell ref="E16:F16"/>
    <mergeCell ref="E17:F17"/>
    <mergeCell ref="K17:L17"/>
    <mergeCell ref="K16:L16"/>
    <mergeCell ref="K18:L18"/>
    <mergeCell ref="J78:M78"/>
    <mergeCell ref="J79:M79"/>
    <mergeCell ref="J73:M73"/>
    <mergeCell ref="J74:M74"/>
    <mergeCell ref="J75:M75"/>
    <mergeCell ref="J76:M76"/>
    <mergeCell ref="J77:M77"/>
    <mergeCell ref="K46:L47"/>
    <mergeCell ref="G12:J12"/>
    <mergeCell ref="K12:L12"/>
    <mergeCell ref="G16:J16"/>
    <mergeCell ref="C25:N25"/>
    <mergeCell ref="E32:F32"/>
    <mergeCell ref="K13:L13"/>
    <mergeCell ref="K22:L22"/>
    <mergeCell ref="K15:L15"/>
    <mergeCell ref="C24:N24"/>
    <mergeCell ref="K21:L21"/>
    <mergeCell ref="E23:F23"/>
    <mergeCell ref="E22:F22"/>
    <mergeCell ref="G23:J23"/>
    <mergeCell ref="K23:L23"/>
    <mergeCell ref="E21:F21"/>
    <mergeCell ref="E20:F20"/>
    <mergeCell ref="K48:L48"/>
    <mergeCell ref="K51:L51"/>
    <mergeCell ref="K54:L55"/>
    <mergeCell ref="E34:F34"/>
    <mergeCell ref="E29:F30"/>
    <mergeCell ref="G29:J29"/>
    <mergeCell ref="K29:L30"/>
    <mergeCell ref="E36:F36"/>
    <mergeCell ref="G33:J33"/>
    <mergeCell ref="K33:L33"/>
    <mergeCell ref="K32:L32"/>
    <mergeCell ref="E31:F31"/>
    <mergeCell ref="J70:M70"/>
    <mergeCell ref="J71:M71"/>
    <mergeCell ref="J72:M72"/>
    <mergeCell ref="E46:F47"/>
    <mergeCell ref="D62:E62"/>
    <mergeCell ref="J64:M64"/>
    <mergeCell ref="G59:M62"/>
    <mergeCell ref="E54:F54"/>
    <mergeCell ref="E51:F51"/>
    <mergeCell ref="E48:F48"/>
    <mergeCell ref="G49:J49"/>
    <mergeCell ref="K49:L50"/>
    <mergeCell ref="E49:F50"/>
    <mergeCell ref="G52:J52"/>
    <mergeCell ref="E52:F53"/>
    <mergeCell ref="K52:L53"/>
    <mergeCell ref="E19:F19"/>
    <mergeCell ref="G21:J21"/>
    <mergeCell ref="D35:F35"/>
    <mergeCell ref="D96:E96"/>
    <mergeCell ref="E37:F37"/>
    <mergeCell ref="E38:F38"/>
    <mergeCell ref="E40:F40"/>
    <mergeCell ref="E55:F55"/>
    <mergeCell ref="D41:F41"/>
    <mergeCell ref="D39:H39"/>
    <mergeCell ref="G46:J46"/>
    <mergeCell ref="J65:M65"/>
    <mergeCell ref="J66:M66"/>
    <mergeCell ref="J67:M67"/>
    <mergeCell ref="J68:M68"/>
    <mergeCell ref="J69:M69"/>
  </mergeCells>
  <conditionalFormatting sqref="D84">
    <cfRule type="expression" dxfId="8" priority="5">
      <formula>$E$59="Yes"</formula>
    </cfRule>
  </conditionalFormatting>
  <conditionalFormatting sqref="D81">
    <cfRule type="expression" dxfId="7" priority="4">
      <formula>$E$56="Yes"</formula>
    </cfRule>
  </conditionalFormatting>
  <conditionalFormatting sqref="D98:D99">
    <cfRule type="expression" dxfId="6" priority="3">
      <formula>$E$70="Yes"</formula>
    </cfRule>
  </conditionalFormatting>
  <conditionalFormatting sqref="D100:D101">
    <cfRule type="expression" dxfId="5" priority="2">
      <formula>#REF!="Yes"</formula>
    </cfRule>
  </conditionalFormatting>
  <conditionalFormatting sqref="D102">
    <cfRule type="expression" dxfId="4" priority="1">
      <formula>#REF!="Yes"</formula>
    </cfRule>
  </conditionalFormatting>
  <dataValidations count="1">
    <dataValidation type="list" allowBlank="1" showInputMessage="1" showErrorMessage="1" sqref="H114:H128 H65:H79">
      <formula1>INDIRECT(MoneyListsNewVendor)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4496" r:id="rId4" name="ComboClient">
          <controlPr defaultSize="0" autoLine="0" linkedCell="E9" listFillRange="Validation!AI1:AI2" r:id="rId5">
            <anchor moveWithCells="1" sizeWithCells="1">
              <from>
                <xdr:col>4</xdr:col>
                <xdr:colOff>9525</xdr:colOff>
                <xdr:row>8</xdr:row>
                <xdr:rowOff>9525</xdr:rowOff>
              </from>
              <to>
                <xdr:col>6</xdr:col>
                <xdr:colOff>9525</xdr:colOff>
                <xdr:row>9</xdr:row>
                <xdr:rowOff>0</xdr:rowOff>
              </to>
            </anchor>
          </controlPr>
        </control>
      </mc:Choice>
      <mc:Fallback>
        <control shapeId="14496" r:id="rId4" name="ComboClient"/>
      </mc:Fallback>
    </mc:AlternateContent>
    <mc:AlternateContent xmlns:mc="http://schemas.openxmlformats.org/markup-compatibility/2006">
      <mc:Choice Requires="x14">
        <control shapeId="14422" r:id="rId6" name="ComboAutomatedTransfer">
          <controlPr defaultSize="0" autoLine="0" autoPict="0" linkedCell="K23" listFillRange="Validation!$A$2:$A$3" r:id="rId7">
            <anchor moveWithCells="1" sizeWithCells="1">
              <from>
                <xdr:col>10</xdr:col>
                <xdr:colOff>9525</xdr:colOff>
                <xdr:row>22</xdr:row>
                <xdr:rowOff>9525</xdr:rowOff>
              </from>
              <to>
                <xdr:col>12</xdr:col>
                <xdr:colOff>9525</xdr:colOff>
                <xdr:row>23</xdr:row>
                <xdr:rowOff>0</xdr:rowOff>
              </to>
            </anchor>
          </controlPr>
        </control>
      </mc:Choice>
      <mc:Fallback>
        <control shapeId="14422" r:id="rId6" name="ComboAutomatedTransfer"/>
      </mc:Fallback>
    </mc:AlternateContent>
    <mc:AlternateContent xmlns:mc="http://schemas.openxmlformats.org/markup-compatibility/2006">
      <mc:Choice Requires="x14">
        <control shapeId="14419" r:id="rId8" name="ComboMultiTenant">
          <controlPr defaultSize="0" autoLine="0" linkedCell="K21" listFillRange="Validation!$A$2:$A$3" r:id="rId9">
            <anchor moveWithCells="1" sizeWithCells="1">
              <from>
                <xdr:col>10</xdr:col>
                <xdr:colOff>9525</xdr:colOff>
                <xdr:row>20</xdr:row>
                <xdr:rowOff>9525</xdr:rowOff>
              </from>
              <to>
                <xdr:col>12</xdr:col>
                <xdr:colOff>9525</xdr:colOff>
                <xdr:row>20</xdr:row>
                <xdr:rowOff>590550</xdr:rowOff>
              </to>
            </anchor>
          </controlPr>
        </control>
      </mc:Choice>
      <mc:Fallback>
        <control shapeId="14419" r:id="rId8" name="ComboMultiTenant"/>
      </mc:Fallback>
    </mc:AlternateContent>
    <mc:AlternateContent xmlns:mc="http://schemas.openxmlformats.org/markup-compatibility/2006">
      <mc:Choice Requires="x14">
        <control shapeId="14416" r:id="rId10" name="ComboBackEnd">
          <controlPr defaultSize="0" autoLine="0" linkedCell="E20" listFillRange="Validation!$A$2:$A$3" r:id="rId11">
            <anchor moveWithCells="1" sizeWithCells="1">
              <from>
                <xdr:col>4</xdr:col>
                <xdr:colOff>9525</xdr:colOff>
                <xdr:row>19</xdr:row>
                <xdr:rowOff>9525</xdr:rowOff>
              </from>
              <to>
                <xdr:col>6</xdr:col>
                <xdr:colOff>9525</xdr:colOff>
                <xdr:row>20</xdr:row>
                <xdr:rowOff>0</xdr:rowOff>
              </to>
            </anchor>
          </controlPr>
        </control>
      </mc:Choice>
      <mc:Fallback>
        <control shapeId="14416" r:id="rId10" name="ComboBackEnd"/>
      </mc:Fallback>
    </mc:AlternateContent>
    <mc:AlternateContent xmlns:mc="http://schemas.openxmlformats.org/markup-compatibility/2006">
      <mc:Choice Requires="x14">
        <control shapeId="14401" r:id="rId12" name="ComboRecFeeds">
          <controlPr defaultSize="0" autoLine="0" autoPict="0" linkedCell="E23" listFillRange="Validation!$A$2:$A$3" r:id="rId13">
            <anchor moveWithCells="1" sizeWithCells="1">
              <from>
                <xdr:col>4</xdr:col>
                <xdr:colOff>9525</xdr:colOff>
                <xdr:row>22</xdr:row>
                <xdr:rowOff>9525</xdr:rowOff>
              </from>
              <to>
                <xdr:col>6</xdr:col>
                <xdr:colOff>9525</xdr:colOff>
                <xdr:row>23</xdr:row>
                <xdr:rowOff>0</xdr:rowOff>
              </to>
            </anchor>
          </controlPr>
        </control>
      </mc:Choice>
      <mc:Fallback>
        <control shapeId="14401" r:id="rId12" name="ComboRecFeeds"/>
      </mc:Fallback>
    </mc:AlternateContent>
    <mc:AlternateContent xmlns:mc="http://schemas.openxmlformats.org/markup-compatibility/2006">
      <mc:Choice Requires="x14">
        <control shapeId="14397" r:id="rId14" name="Combo360option">
          <controlPr defaultSize="0" autoLine="0" linkedCell="E22" listFillRange="Validation!$A$2:$A$3" r:id="rId11">
            <anchor moveWithCells="1" sizeWithCells="1">
              <from>
                <xdr:col>4</xdr:col>
                <xdr:colOff>9525</xdr:colOff>
                <xdr:row>21</xdr:row>
                <xdr:rowOff>9525</xdr:rowOff>
              </from>
              <to>
                <xdr:col>6</xdr:col>
                <xdr:colOff>9525</xdr:colOff>
                <xdr:row>22</xdr:row>
                <xdr:rowOff>0</xdr:rowOff>
              </to>
            </anchor>
          </controlPr>
        </control>
      </mc:Choice>
      <mc:Fallback>
        <control shapeId="14397" r:id="rId14" name="Combo360option"/>
      </mc:Fallback>
    </mc:AlternateContent>
    <mc:AlternateContent xmlns:mc="http://schemas.openxmlformats.org/markup-compatibility/2006">
      <mc:Choice Requires="x14">
        <control shapeId="14428" r:id="rId15" name="ComboStandardLayout">
          <controlPr defaultSize="0" autoLine="0" linkedCell="K18" listFillRange="Validation!$A$2:$A$3" r:id="rId16">
            <anchor moveWithCells="1" sizeWithCells="1">
              <from>
                <xdr:col>10</xdr:col>
                <xdr:colOff>9525</xdr:colOff>
                <xdr:row>17</xdr:row>
                <xdr:rowOff>9525</xdr:rowOff>
              </from>
              <to>
                <xdr:col>12</xdr:col>
                <xdr:colOff>9525</xdr:colOff>
                <xdr:row>18</xdr:row>
                <xdr:rowOff>0</xdr:rowOff>
              </to>
            </anchor>
          </controlPr>
        </control>
      </mc:Choice>
      <mc:Fallback>
        <control shapeId="14428" r:id="rId15" name="ComboStandardLayout"/>
      </mc:Fallback>
    </mc:AlternateContent>
    <mc:AlternateContent xmlns:mc="http://schemas.openxmlformats.org/markup-compatibility/2006">
      <mc:Choice Requires="x14">
        <control shapeId="14430" r:id="rId17" name="ComboProductType">
          <controlPr defaultSize="0" autoLine="0" linkedCell="E18" listFillRange="Validation!$AH$2:$AH$5" r:id="rId18">
            <anchor moveWithCells="1" sizeWithCells="1">
              <from>
                <xdr:col>4</xdr:col>
                <xdr:colOff>9525</xdr:colOff>
                <xdr:row>17</xdr:row>
                <xdr:rowOff>9525</xdr:rowOff>
              </from>
              <to>
                <xdr:col>6</xdr:col>
                <xdr:colOff>9525</xdr:colOff>
                <xdr:row>18</xdr:row>
                <xdr:rowOff>0</xdr:rowOff>
              </to>
            </anchor>
          </controlPr>
        </control>
      </mc:Choice>
      <mc:Fallback>
        <control shapeId="14430" r:id="rId17" name="ComboProductType"/>
      </mc:Fallback>
    </mc:AlternateContent>
    <mc:AlternateContent xmlns:mc="http://schemas.openxmlformats.org/markup-compatibility/2006">
      <mc:Choice Requires="x14">
        <control shapeId="14445" r:id="rId19" name="ComboDatabaseSelect">
          <controlPr defaultSize="0" autoLine="0" linkedCell="E59" listFillRange="Validation!M1:M4" r:id="rId20">
            <anchor moveWithCells="1" sizeWithCells="1">
              <from>
                <xdr:col>4</xdr:col>
                <xdr:colOff>9525</xdr:colOff>
                <xdr:row>58</xdr:row>
                <xdr:rowOff>9525</xdr:rowOff>
              </from>
              <to>
                <xdr:col>5</xdr:col>
                <xdr:colOff>9525</xdr:colOff>
                <xdr:row>59</xdr:row>
                <xdr:rowOff>0</xdr:rowOff>
              </to>
            </anchor>
          </controlPr>
        </control>
      </mc:Choice>
      <mc:Fallback>
        <control shapeId="14445" r:id="rId19" name="ComboDatabaseSelect"/>
      </mc:Fallback>
    </mc:AlternateContent>
    <mc:AlternateContent xmlns:mc="http://schemas.openxmlformats.org/markup-compatibility/2006">
      <mc:Choice Requires="x14">
        <control shapeId="14448" r:id="rId21" name="ComboService">
          <controlPr defaultSize="0" autoLine="0" linkedCell="E61" listFillRange="Validation!$AD$1:$AD$2" r:id="rId20">
            <anchor moveWithCells="1" sizeWithCells="1">
              <from>
                <xdr:col>4</xdr:col>
                <xdr:colOff>9525</xdr:colOff>
                <xdr:row>60</xdr:row>
                <xdr:rowOff>9525</xdr:rowOff>
              </from>
              <to>
                <xdr:col>5</xdr:col>
                <xdr:colOff>9525</xdr:colOff>
                <xdr:row>61</xdr:row>
                <xdr:rowOff>0</xdr:rowOff>
              </to>
            </anchor>
          </controlPr>
        </control>
      </mc:Choice>
      <mc:Fallback>
        <control shapeId="14448" r:id="rId21" name="ComboService"/>
      </mc:Fallback>
    </mc:AlternateContent>
    <mc:AlternateContent xmlns:mc="http://schemas.openxmlformats.org/markup-compatibility/2006">
      <mc:Choice Requires="x14">
        <control shapeId="14449" r:id="rId22" name="ComboVestingServ">
          <controlPr defaultSize="0" autoLine="0" linkedCell="E66" listFillRange="Validation!$E$10:$E$12" r:id="rId20">
            <anchor moveWithCells="1" sizeWithCells="1">
              <from>
                <xdr:col>4</xdr:col>
                <xdr:colOff>9525</xdr:colOff>
                <xdr:row>65</xdr:row>
                <xdr:rowOff>9525</xdr:rowOff>
              </from>
              <to>
                <xdr:col>5</xdr:col>
                <xdr:colOff>9525</xdr:colOff>
                <xdr:row>66</xdr:row>
                <xdr:rowOff>0</xdr:rowOff>
              </to>
            </anchor>
          </controlPr>
        </control>
      </mc:Choice>
      <mc:Fallback>
        <control shapeId="14449" r:id="rId22" name="ComboVestingServ"/>
      </mc:Fallback>
    </mc:AlternateContent>
    <mc:AlternateContent xmlns:mc="http://schemas.openxmlformats.org/markup-compatibility/2006">
      <mc:Choice Requires="x14">
        <control shapeId="14451" r:id="rId23" name="ComboVestingUpt">
          <controlPr defaultSize="0" autoLine="0" linkedCell="E68" listFillRange="Validation!$E$2:$E$6" r:id="rId24">
            <anchor moveWithCells="1" sizeWithCells="1">
              <from>
                <xdr:col>4</xdr:col>
                <xdr:colOff>9525</xdr:colOff>
                <xdr:row>67</xdr:row>
                <xdr:rowOff>9525</xdr:rowOff>
              </from>
              <to>
                <xdr:col>5</xdr:col>
                <xdr:colOff>9525</xdr:colOff>
                <xdr:row>68</xdr:row>
                <xdr:rowOff>0</xdr:rowOff>
              </to>
            </anchor>
          </controlPr>
        </control>
      </mc:Choice>
      <mc:Fallback>
        <control shapeId="14451" r:id="rId23" name="ComboVestingUpt"/>
      </mc:Fallback>
    </mc:AlternateContent>
    <mc:AlternateContent xmlns:mc="http://schemas.openxmlformats.org/markup-compatibility/2006">
      <mc:Choice Requires="x14">
        <control shapeId="14452" r:id="rId25" name="ComboOE">
          <controlPr defaultSize="0" autoLine="0" linkedCell="E72" listFillRange="OnlineEnrollment" r:id="rId20">
            <anchor moveWithCells="1" sizeWithCells="1">
              <from>
                <xdr:col>4</xdr:col>
                <xdr:colOff>9525</xdr:colOff>
                <xdr:row>71</xdr:row>
                <xdr:rowOff>9525</xdr:rowOff>
              </from>
              <to>
                <xdr:col>5</xdr:col>
                <xdr:colOff>9525</xdr:colOff>
                <xdr:row>72</xdr:row>
                <xdr:rowOff>0</xdr:rowOff>
              </to>
            </anchor>
          </controlPr>
        </control>
      </mc:Choice>
      <mc:Fallback>
        <control shapeId="14452" r:id="rId25" name="ComboOE"/>
      </mc:Fallback>
    </mc:AlternateContent>
    <mc:AlternateContent xmlns:mc="http://schemas.openxmlformats.org/markup-compatibility/2006">
      <mc:Choice Requires="x14">
        <control shapeId="14454" r:id="rId26" name="ComboElig">
          <controlPr defaultSize="0" autoLine="0" linkedCell="E70" listFillRange="Eligibility" r:id="rId20">
            <anchor moveWithCells="1" sizeWithCells="1">
              <from>
                <xdr:col>4</xdr:col>
                <xdr:colOff>9525</xdr:colOff>
                <xdr:row>69</xdr:row>
                <xdr:rowOff>9525</xdr:rowOff>
              </from>
              <to>
                <xdr:col>5</xdr:col>
                <xdr:colOff>9525</xdr:colOff>
                <xdr:row>70</xdr:row>
                <xdr:rowOff>0</xdr:rowOff>
              </to>
            </anchor>
          </controlPr>
        </control>
      </mc:Choice>
      <mc:Fallback>
        <control shapeId="14454" r:id="rId26" name="ComboElig"/>
      </mc:Fallback>
    </mc:AlternateContent>
    <mc:AlternateContent xmlns:mc="http://schemas.openxmlformats.org/markup-compatibility/2006">
      <mc:Choice Requires="x14">
        <control shapeId="14455" r:id="rId27" name="ComboManAcct">
          <controlPr defaultSize="0" autoLine="0" linkedCell="E74" listFillRange="Validation!$I$2:$I$4" r:id="rId20">
            <anchor moveWithCells="1" sizeWithCells="1">
              <from>
                <xdr:col>4</xdr:col>
                <xdr:colOff>9525</xdr:colOff>
                <xdr:row>73</xdr:row>
                <xdr:rowOff>9525</xdr:rowOff>
              </from>
              <to>
                <xdr:col>5</xdr:col>
                <xdr:colOff>9525</xdr:colOff>
                <xdr:row>74</xdr:row>
                <xdr:rowOff>0</xdr:rowOff>
              </to>
            </anchor>
          </controlPr>
        </control>
      </mc:Choice>
      <mc:Fallback>
        <control shapeId="14455" r:id="rId27" name="ComboManAcct"/>
      </mc:Fallback>
    </mc:AlternateContent>
    <mc:AlternateContent xmlns:mc="http://schemas.openxmlformats.org/markup-compatibility/2006">
      <mc:Choice Requires="x14">
        <control shapeId="14457" r:id="rId28" name="ComboNextGen">
          <controlPr defaultSize="0" autoLine="0" linkedCell="E64" listFillRange="Validation!$A$2:$A$3" r:id="rId20">
            <anchor moveWithCells="1" sizeWithCells="1">
              <from>
                <xdr:col>4</xdr:col>
                <xdr:colOff>9525</xdr:colOff>
                <xdr:row>63</xdr:row>
                <xdr:rowOff>9525</xdr:rowOff>
              </from>
              <to>
                <xdr:col>5</xdr:col>
                <xdr:colOff>9525</xdr:colOff>
                <xdr:row>64</xdr:row>
                <xdr:rowOff>0</xdr:rowOff>
              </to>
            </anchor>
          </controlPr>
        </control>
      </mc:Choice>
      <mc:Fallback>
        <control shapeId="14457" r:id="rId28" name="ComboNextGen"/>
      </mc:Fallback>
    </mc:AlternateContent>
    <mc:AlternateContent xmlns:mc="http://schemas.openxmlformats.org/markup-compatibility/2006">
      <mc:Choice Requires="x14">
        <control shapeId="14458" r:id="rId29" name="ComboMatchCalc">
          <controlPr defaultSize="0" autoLine="0" linkedCell="E76" listFillRange="Validation!$A$2:$A$3" r:id="rId20">
            <anchor moveWithCells="1" sizeWithCells="1">
              <from>
                <xdr:col>4</xdr:col>
                <xdr:colOff>9525</xdr:colOff>
                <xdr:row>75</xdr:row>
                <xdr:rowOff>9525</xdr:rowOff>
              </from>
              <to>
                <xdr:col>5</xdr:col>
                <xdr:colOff>9525</xdr:colOff>
                <xdr:row>76</xdr:row>
                <xdr:rowOff>0</xdr:rowOff>
              </to>
            </anchor>
          </controlPr>
        </control>
      </mc:Choice>
      <mc:Fallback>
        <control shapeId="14458" r:id="rId29" name="ComboMatchCalc"/>
      </mc:Fallback>
    </mc:AlternateContent>
    <mc:AlternateContent xmlns:mc="http://schemas.openxmlformats.org/markup-compatibility/2006">
      <mc:Choice Requires="x14">
        <control shapeId="14460" r:id="rId30" name="ComboCompliance">
          <controlPr defaultSize="0" autoLine="0" linkedCell="E78" listFillRange="Validation!$A$2:$A$3" r:id="rId20">
            <anchor moveWithCells="1" sizeWithCells="1">
              <from>
                <xdr:col>4</xdr:col>
                <xdr:colOff>9525</xdr:colOff>
                <xdr:row>77</xdr:row>
                <xdr:rowOff>9525</xdr:rowOff>
              </from>
              <to>
                <xdr:col>5</xdr:col>
                <xdr:colOff>9525</xdr:colOff>
                <xdr:row>78</xdr:row>
                <xdr:rowOff>0</xdr:rowOff>
              </to>
            </anchor>
          </controlPr>
        </control>
      </mc:Choice>
      <mc:Fallback>
        <control shapeId="14460" r:id="rId30" name="ComboCompliance"/>
      </mc:Fallback>
    </mc:AlternateContent>
    <mc:AlternateContent xmlns:mc="http://schemas.openxmlformats.org/markup-compatibility/2006">
      <mc:Choice Requires="x14">
        <control shapeId="14461" r:id="rId31" name="ComboLoans1">
          <controlPr defaultSize="0" autoLine="0" linkedCell="E80" listFillRange="Validation!$A$2:$A$3" r:id="rId32">
            <anchor moveWithCells="1" sizeWithCells="1">
              <from>
                <xdr:col>4</xdr:col>
                <xdr:colOff>9525</xdr:colOff>
                <xdr:row>79</xdr:row>
                <xdr:rowOff>9525</xdr:rowOff>
              </from>
              <to>
                <xdr:col>5</xdr:col>
                <xdr:colOff>9525</xdr:colOff>
                <xdr:row>80</xdr:row>
                <xdr:rowOff>0</xdr:rowOff>
              </to>
            </anchor>
          </controlPr>
        </control>
      </mc:Choice>
      <mc:Fallback>
        <control shapeId="14461" r:id="rId31" name="ComboLoans1"/>
      </mc:Fallback>
    </mc:AlternateContent>
    <mc:AlternateContent xmlns:mc="http://schemas.openxmlformats.org/markup-compatibility/2006">
      <mc:Choice Requires="x14">
        <control shapeId="14463" r:id="rId33" name="ComboLoans2">
          <controlPr defaultSize="0" autoLine="0" linkedCell="E81" listFillRange="Validation!$E$15:$E$16" r:id="rId20">
            <anchor moveWithCells="1" sizeWithCells="1">
              <from>
                <xdr:col>4</xdr:col>
                <xdr:colOff>9525</xdr:colOff>
                <xdr:row>80</xdr:row>
                <xdr:rowOff>9525</xdr:rowOff>
              </from>
              <to>
                <xdr:col>5</xdr:col>
                <xdr:colOff>9525</xdr:colOff>
                <xdr:row>81</xdr:row>
                <xdr:rowOff>0</xdr:rowOff>
              </to>
            </anchor>
          </controlPr>
        </control>
      </mc:Choice>
      <mc:Fallback>
        <control shapeId="14463" r:id="rId33" name="ComboLoans2"/>
      </mc:Fallback>
    </mc:AlternateContent>
    <mc:AlternateContent xmlns:mc="http://schemas.openxmlformats.org/markup-compatibility/2006">
      <mc:Choice Requires="x14">
        <control shapeId="14465" r:id="rId34" name="ComboExcluded1">
          <controlPr defaultSize="0" autoLine="0" linkedCell="E83" listFillRange="Validation!$A$2:$A$3" r:id="rId20">
            <anchor moveWithCells="1" sizeWithCells="1">
              <from>
                <xdr:col>4</xdr:col>
                <xdr:colOff>9525</xdr:colOff>
                <xdr:row>82</xdr:row>
                <xdr:rowOff>9525</xdr:rowOff>
              </from>
              <to>
                <xdr:col>5</xdr:col>
                <xdr:colOff>9525</xdr:colOff>
                <xdr:row>83</xdr:row>
                <xdr:rowOff>0</xdr:rowOff>
              </to>
            </anchor>
          </controlPr>
        </control>
      </mc:Choice>
      <mc:Fallback>
        <control shapeId="14465" r:id="rId34" name="ComboExcluded1"/>
      </mc:Fallback>
    </mc:AlternateContent>
    <mc:AlternateContent xmlns:mc="http://schemas.openxmlformats.org/markup-compatibility/2006">
      <mc:Choice Requires="x14">
        <control shapeId="14467" r:id="rId35" name="ComboExcluded2">
          <controlPr defaultSize="0" autoLine="0" linkedCell="E84" listFillRange="Validation!$A$2:$A$3" r:id="rId20">
            <anchor moveWithCells="1" sizeWithCells="1">
              <from>
                <xdr:col>4</xdr:col>
                <xdr:colOff>9525</xdr:colOff>
                <xdr:row>83</xdr:row>
                <xdr:rowOff>9525</xdr:rowOff>
              </from>
              <to>
                <xdr:col>5</xdr:col>
                <xdr:colOff>9525</xdr:colOff>
                <xdr:row>84</xdr:row>
                <xdr:rowOff>0</xdr:rowOff>
              </to>
            </anchor>
          </controlPr>
        </control>
      </mc:Choice>
      <mc:Fallback>
        <control shapeId="14467" r:id="rId35" name="ComboExcluded2"/>
      </mc:Fallback>
    </mc:AlternateContent>
    <mc:AlternateContent xmlns:mc="http://schemas.openxmlformats.org/markup-compatibility/2006">
      <mc:Choice Requires="x14">
        <control shapeId="14468" r:id="rId36" name="ComboPlanCompExc">
          <controlPr defaultSize="0" autoLine="0" linkedCell="E87" listFillRange="Validation!$A$2:$A$3" r:id="rId37">
            <anchor moveWithCells="1" sizeWithCells="1">
              <from>
                <xdr:col>4</xdr:col>
                <xdr:colOff>9525</xdr:colOff>
                <xdr:row>86</xdr:row>
                <xdr:rowOff>9525</xdr:rowOff>
              </from>
              <to>
                <xdr:col>5</xdr:col>
                <xdr:colOff>9525</xdr:colOff>
                <xdr:row>87</xdr:row>
                <xdr:rowOff>0</xdr:rowOff>
              </to>
            </anchor>
          </controlPr>
        </control>
      </mc:Choice>
      <mc:Fallback>
        <control shapeId="14468" r:id="rId36" name="ComboPlanCompExc"/>
      </mc:Fallback>
    </mc:AlternateContent>
    <mc:AlternateContent xmlns:mc="http://schemas.openxmlformats.org/markup-compatibility/2006">
      <mc:Choice Requires="x14">
        <control shapeId="14474" r:id="rId38" name="ComboYTD1">
          <controlPr defaultSize="0" autoLine="0" linkedCell="E90" listFillRange="Validation!$F$2:$F$3" r:id="rId20">
            <anchor moveWithCells="1" sizeWithCells="1">
              <from>
                <xdr:col>4</xdr:col>
                <xdr:colOff>9525</xdr:colOff>
                <xdr:row>89</xdr:row>
                <xdr:rowOff>9525</xdr:rowOff>
              </from>
              <to>
                <xdr:col>5</xdr:col>
                <xdr:colOff>9525</xdr:colOff>
                <xdr:row>90</xdr:row>
                <xdr:rowOff>0</xdr:rowOff>
              </to>
            </anchor>
          </controlPr>
        </control>
      </mc:Choice>
      <mc:Fallback>
        <control shapeId="14474" r:id="rId38" name="ComboYTD1"/>
      </mc:Fallback>
    </mc:AlternateContent>
    <mc:AlternateContent xmlns:mc="http://schemas.openxmlformats.org/markup-compatibility/2006">
      <mc:Choice Requires="x14">
        <control shapeId="14476" r:id="rId39" name="ComboYTD2">
          <controlPr defaultSize="0" autoLine="0" linkedCell="E91" listFillRange="Validation!$E$7:$E$9" r:id="rId20">
            <anchor moveWithCells="1" sizeWithCells="1">
              <from>
                <xdr:col>4</xdr:col>
                <xdr:colOff>9525</xdr:colOff>
                <xdr:row>90</xdr:row>
                <xdr:rowOff>9525</xdr:rowOff>
              </from>
              <to>
                <xdr:col>5</xdr:col>
                <xdr:colOff>9525</xdr:colOff>
                <xdr:row>91</xdr:row>
                <xdr:rowOff>0</xdr:rowOff>
              </to>
            </anchor>
          </controlPr>
        </control>
      </mc:Choice>
      <mc:Fallback>
        <control shapeId="14476" r:id="rId39" name="ComboYTD2"/>
      </mc:Fallback>
    </mc:AlternateContent>
    <mc:AlternateContent xmlns:mc="http://schemas.openxmlformats.org/markup-compatibility/2006">
      <mc:Choice Requires="x14">
        <control shapeId="14479" r:id="rId40" name="ComboDivisions1">
          <controlPr defaultSize="0" autoLine="0" linkedCell="E94" listFillRange="Validation!$A$2:$A$3" r:id="rId20">
            <anchor moveWithCells="1" sizeWithCells="1">
              <from>
                <xdr:col>4</xdr:col>
                <xdr:colOff>9525</xdr:colOff>
                <xdr:row>93</xdr:row>
                <xdr:rowOff>9525</xdr:rowOff>
              </from>
              <to>
                <xdr:col>5</xdr:col>
                <xdr:colOff>9525</xdr:colOff>
                <xdr:row>94</xdr:row>
                <xdr:rowOff>0</xdr:rowOff>
              </to>
            </anchor>
          </controlPr>
        </control>
      </mc:Choice>
      <mc:Fallback>
        <control shapeId="14479" r:id="rId40" name="ComboDivisions1"/>
      </mc:Fallback>
    </mc:AlternateContent>
    <mc:AlternateContent xmlns:mc="http://schemas.openxmlformats.org/markup-compatibility/2006">
      <mc:Choice Requires="x14">
        <control shapeId="14481" r:id="rId41" name="ComboDivisions2">
          <controlPr defaultSize="0" autoLine="0" linkedCell="E95" listFillRange="Validation!$A$2:$A$3" r:id="rId20">
            <anchor moveWithCells="1" sizeWithCells="1">
              <from>
                <xdr:col>4</xdr:col>
                <xdr:colOff>9525</xdr:colOff>
                <xdr:row>94</xdr:row>
                <xdr:rowOff>9525</xdr:rowOff>
              </from>
              <to>
                <xdr:col>5</xdr:col>
                <xdr:colOff>9525</xdr:colOff>
                <xdr:row>95</xdr:row>
                <xdr:rowOff>0</xdr:rowOff>
              </to>
            </anchor>
          </controlPr>
        </control>
      </mc:Choice>
      <mc:Fallback>
        <control shapeId="14481" r:id="rId41" name="ComboDivisions2"/>
      </mc:Fallback>
    </mc:AlternateContent>
    <mc:AlternateContent xmlns:mc="http://schemas.openxmlformats.org/markup-compatibility/2006">
      <mc:Choice Requires="x14">
        <control shapeId="14484" r:id="rId42" name="ComboDivisions3">
          <controlPr defaultSize="0" autoLine="0" linkedCell="E97" listFillRange="Validation!$A$2:$A$3" r:id="rId20">
            <anchor moveWithCells="1" sizeWithCells="1">
              <from>
                <xdr:col>4</xdr:col>
                <xdr:colOff>9525</xdr:colOff>
                <xdr:row>96</xdr:row>
                <xdr:rowOff>9525</xdr:rowOff>
              </from>
              <to>
                <xdr:col>5</xdr:col>
                <xdr:colOff>9525</xdr:colOff>
                <xdr:row>97</xdr:row>
                <xdr:rowOff>0</xdr:rowOff>
              </to>
            </anchor>
          </controlPr>
        </control>
      </mc:Choice>
      <mc:Fallback>
        <control shapeId="14484" r:id="rId42" name="ComboDivisions3"/>
      </mc:Fallback>
    </mc:AlternateContent>
    <mc:AlternateContent xmlns:mc="http://schemas.openxmlformats.org/markup-compatibility/2006">
      <mc:Choice Requires="x14">
        <control shapeId="14487" r:id="rId43" name="ComboDirection1">
          <controlPr defaultSize="0" autoLine="0" linkedCell="E32" listFillRange="Validation!$AE$2:$AE$4" r:id="rId5">
            <anchor moveWithCells="1" sizeWithCells="1">
              <from>
                <xdr:col>4</xdr:col>
                <xdr:colOff>9525</xdr:colOff>
                <xdr:row>31</xdr:row>
                <xdr:rowOff>9525</xdr:rowOff>
              </from>
              <to>
                <xdr:col>6</xdr:col>
                <xdr:colOff>9525</xdr:colOff>
                <xdr:row>32</xdr:row>
                <xdr:rowOff>0</xdr:rowOff>
              </to>
            </anchor>
          </controlPr>
        </control>
      </mc:Choice>
      <mc:Fallback>
        <control shapeId="14487" r:id="rId43" name="ComboDirection1"/>
      </mc:Fallback>
    </mc:AlternateContent>
    <mc:AlternateContent xmlns:mc="http://schemas.openxmlformats.org/markup-compatibility/2006">
      <mc:Choice Requires="x14">
        <control shapeId="14488" r:id="rId44" name="ComboDirection2">
          <controlPr defaultSize="0" autoLine="0" autoPict="0" linkedCell="E33" listFillRange="Validation!$AE$9:$AE$10" r:id="rId5">
            <anchor moveWithCells="1" sizeWithCells="1">
              <from>
                <xdr:col>4</xdr:col>
                <xdr:colOff>9525</xdr:colOff>
                <xdr:row>32</xdr:row>
                <xdr:rowOff>9525</xdr:rowOff>
              </from>
              <to>
                <xdr:col>6</xdr:col>
                <xdr:colOff>9525</xdr:colOff>
                <xdr:row>33</xdr:row>
                <xdr:rowOff>0</xdr:rowOff>
              </to>
            </anchor>
          </controlPr>
        </control>
      </mc:Choice>
      <mc:Fallback>
        <control shapeId="14488" r:id="rId44" name="ComboDirection2"/>
      </mc:Fallback>
    </mc:AlternateContent>
    <mc:AlternateContent xmlns:mc="http://schemas.openxmlformats.org/markup-compatibility/2006">
      <mc:Choice Requires="x14">
        <control shapeId="14489" r:id="rId45" name="ComboServerChoice">
          <controlPr defaultSize="0" autoLine="0" linkedCell="E34" listFillRange="Validation!$AE$6:$AE$7" r:id="rId46">
            <anchor moveWithCells="1" sizeWithCells="1">
              <from>
                <xdr:col>4</xdr:col>
                <xdr:colOff>9525</xdr:colOff>
                <xdr:row>33</xdr:row>
                <xdr:rowOff>9525</xdr:rowOff>
              </from>
              <to>
                <xdr:col>6</xdr:col>
                <xdr:colOff>9525</xdr:colOff>
                <xdr:row>34</xdr:row>
                <xdr:rowOff>0</xdr:rowOff>
              </to>
            </anchor>
          </controlPr>
        </control>
      </mc:Choice>
      <mc:Fallback>
        <control shapeId="14489" r:id="rId45" name="ComboServerChoice"/>
      </mc:Fallback>
    </mc:AlternateContent>
    <mc:AlternateContent xmlns:mc="http://schemas.openxmlformats.org/markup-compatibility/2006">
      <mc:Choice Requires="x14">
        <control shapeId="14491" r:id="rId47" name="ComboContInclud">
          <controlPr defaultSize="0" autoLine="0" linkedCell="E64" listFillRange="Validation!$A$2:$A$3" r:id="rId48">
            <anchor moveWithCells="1" sizeWithCells="1">
              <from>
                <xdr:col>4</xdr:col>
                <xdr:colOff>9525</xdr:colOff>
                <xdr:row>39</xdr:row>
                <xdr:rowOff>9525</xdr:rowOff>
              </from>
              <to>
                <xdr:col>6</xdr:col>
                <xdr:colOff>0</xdr:colOff>
                <xdr:row>40</xdr:row>
                <xdr:rowOff>0</xdr:rowOff>
              </to>
            </anchor>
          </controlPr>
        </control>
      </mc:Choice>
      <mc:Fallback>
        <control shapeId="14491" r:id="rId47" name="ComboContInclud"/>
      </mc:Fallback>
    </mc:AlternateContent>
    <mc:AlternateContent xmlns:mc="http://schemas.openxmlformats.org/markup-compatibility/2006">
      <mc:Choice Requires="x14">
        <control shapeId="14492" r:id="rId49" name="CheckBoxDeferral1">
          <controlPr locked="0" defaultSize="0" autoLine="0" r:id="rId50">
            <anchor moveWithCells="1" sizeWithCells="1">
              <from>
                <xdr:col>4</xdr:col>
                <xdr:colOff>38100</xdr:colOff>
                <xdr:row>41</xdr:row>
                <xdr:rowOff>19050</xdr:rowOff>
              </from>
              <to>
                <xdr:col>4</xdr:col>
                <xdr:colOff>1314450</xdr:colOff>
                <xdr:row>41</xdr:row>
                <xdr:rowOff>247650</xdr:rowOff>
              </to>
            </anchor>
          </controlPr>
        </control>
      </mc:Choice>
      <mc:Fallback>
        <control shapeId="14492" r:id="rId49" name="CheckBoxDeferral1"/>
      </mc:Fallback>
    </mc:AlternateContent>
    <mc:AlternateContent xmlns:mc="http://schemas.openxmlformats.org/markup-compatibility/2006">
      <mc:Choice Requires="x14">
        <control shapeId="14493" r:id="rId51" name="CheckBoxLoan">
          <controlPr locked="0" defaultSize="0" autoLine="0" r:id="rId52">
            <anchor moveWithCells="1" sizeWithCells="1">
              <from>
                <xdr:col>4</xdr:col>
                <xdr:colOff>1276350</xdr:colOff>
                <xdr:row>41</xdr:row>
                <xdr:rowOff>19050</xdr:rowOff>
              </from>
              <to>
                <xdr:col>5</xdr:col>
                <xdr:colOff>266700</xdr:colOff>
                <xdr:row>41</xdr:row>
                <xdr:rowOff>266700</xdr:rowOff>
              </to>
            </anchor>
          </controlPr>
        </control>
      </mc:Choice>
      <mc:Fallback>
        <control shapeId="14493" r:id="rId51" name="CheckBoxLoan"/>
      </mc:Fallback>
    </mc:AlternateContent>
    <mc:AlternateContent xmlns:mc="http://schemas.openxmlformats.org/markup-compatibility/2006">
      <mc:Choice Requires="x14">
        <control shapeId="14494" r:id="rId53" name="ComboDivisions4">
          <controlPr defaultSize="0" autoLine="0" linkedCell="E99" listFillRange="Validation!$J$2:$J$17" r:id="rId20">
            <anchor moveWithCells="1" sizeWithCells="1">
              <from>
                <xdr:col>4</xdr:col>
                <xdr:colOff>9525</xdr:colOff>
                <xdr:row>98</xdr:row>
                <xdr:rowOff>9525</xdr:rowOff>
              </from>
              <to>
                <xdr:col>5</xdr:col>
                <xdr:colOff>9525</xdr:colOff>
                <xdr:row>99</xdr:row>
                <xdr:rowOff>0</xdr:rowOff>
              </to>
            </anchor>
          </controlPr>
        </control>
      </mc:Choice>
      <mc:Fallback>
        <control shapeId="14494" r:id="rId53" name="ComboDivisions4"/>
      </mc:Fallback>
    </mc:AlternateContent>
    <mc:AlternateContent xmlns:mc="http://schemas.openxmlformats.org/markup-compatibility/2006">
      <mc:Choice Requires="x14">
        <control shapeId="14495" r:id="rId54" name="ComboAlloc">
          <controlPr defaultSize="0" autoLine="0" linkedCell="E79" listFillRange="Validation!$A$2:$A$3" r:id="rId20">
            <anchor moveWithCells="1" sizeWithCells="1">
              <from>
                <xdr:col>4</xdr:col>
                <xdr:colOff>9525</xdr:colOff>
                <xdr:row>101</xdr:row>
                <xdr:rowOff>9525</xdr:rowOff>
              </from>
              <to>
                <xdr:col>5</xdr:col>
                <xdr:colOff>9525</xdr:colOff>
                <xdr:row>102</xdr:row>
                <xdr:rowOff>0</xdr:rowOff>
              </to>
            </anchor>
          </controlPr>
        </control>
      </mc:Choice>
      <mc:Fallback>
        <control shapeId="14495" r:id="rId54" name="ComboAlloc"/>
      </mc:Fallback>
    </mc:AlternateContent>
    <mc:AlternateContent xmlns:mc="http://schemas.openxmlformats.org/markup-compatibility/2006">
      <mc:Choice Requires="x14">
        <control shapeId="14337" r:id="rId55" name="Button 1">
          <controlPr defaultSize="0" print="0" autoFill="0" autoPict="0" macro="[0]!ClearAll_NewVendor.ClearAll_NewVendor">
            <anchor moveWithCells="1" sizeWithCells="1">
              <from>
                <xdr:col>11</xdr:col>
                <xdr:colOff>66675</xdr:colOff>
                <xdr:row>2</xdr:row>
                <xdr:rowOff>314325</xdr:rowOff>
              </from>
              <to>
                <xdr:col>13</xdr:col>
                <xdr:colOff>57150</xdr:colOff>
                <xdr:row>4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38" r:id="rId56" name="Button 2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39" r:id="rId57" name="Button 3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0" r:id="rId58" name="Button 4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1" r:id="rId59" name="Button 5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2" r:id="rId60" name="Button 6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3" r:id="rId61" name="Button 7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4" r:id="rId62" name="Button 8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5" r:id="rId63" name="Button 9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6" r:id="rId64" name="Button 10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7" r:id="rId65" name="Button 11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8" r:id="rId66" name="Button 12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9" r:id="rId67" name="Button 13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0" r:id="rId68" name="Button 14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1" r:id="rId69" name="Button 15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2" r:id="rId70" name="Button 16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3" r:id="rId71" name="Button 17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4" r:id="rId72" name="Button 18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5" r:id="rId73" name="Button 19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6" r:id="rId74" name="Button 20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7" r:id="rId75" name="Button 21">
          <controlPr defaultSize="0" print="0" autoFill="0" autoPict="0">
            <anchor moveWithCells="1" sizeWithCells="1">
              <from>
                <xdr:col>3</xdr:col>
                <xdr:colOff>2495550</xdr:colOff>
                <xdr:row>104</xdr:row>
                <xdr:rowOff>0</xdr:rowOff>
              </from>
              <to>
                <xdr:col>3</xdr:col>
                <xdr:colOff>3457575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8" r:id="rId76" name="Button 22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59" r:id="rId77" name="Button 23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0" r:id="rId78" name="Button 24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1" r:id="rId79" name="Button 25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2" r:id="rId80" name="Button 26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3" r:id="rId81" name="Button 27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4" r:id="rId82" name="Button 28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5" r:id="rId83" name="Button 29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6" r:id="rId84" name="Button 30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7" r:id="rId85" name="Button 31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8" r:id="rId86" name="Button 32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69" r:id="rId87" name="Button 33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70" r:id="rId88" name="Button 34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71" r:id="rId89" name="Button 35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72" r:id="rId90" name="Button 36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73" r:id="rId91" name="Button 37">
          <controlPr defaultSize="0" print="0" autoFill="0" autoPict="0">
            <anchor moveWithCells="1" sizeWithCells="1">
              <from>
                <xdr:col>3</xdr:col>
                <xdr:colOff>2476500</xdr:colOff>
                <xdr:row>104</xdr:row>
                <xdr:rowOff>0</xdr:rowOff>
              </from>
              <to>
                <xdr:col>3</xdr:col>
                <xdr:colOff>3438525</xdr:colOff>
                <xdr:row>104</xdr:row>
                <xdr:rowOff>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Validation!$T$35:$AC$35</xm:f>
          </x14:formula1>
          <xm:sqref>I114 I65</xm:sqref>
        </x14:dataValidation>
        <x14:dataValidation type="list" allowBlank="1" showInputMessage="1" showErrorMessage="1">
          <x14:formula1>
            <xm:f>Validation!$T$36:$AC$36</xm:f>
          </x14:formula1>
          <xm:sqref>I115 I66</xm:sqref>
        </x14:dataValidation>
        <x14:dataValidation type="list" allowBlank="1" showInputMessage="1" showErrorMessage="1">
          <x14:formula1>
            <xm:f>Validation!T84:AC84</xm:f>
          </x14:formula1>
          <xm:sqref>I116:I128</xm:sqref>
        </x14:dataValidation>
        <x14:dataValidation type="list" allowBlank="1" showInputMessage="1" showErrorMessage="1">
          <x14:formula1>
            <xm:f>Validation!T37:AC37</xm:f>
          </x14:formula1>
          <xm:sqref>I67:I79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uto_Checklist">
    <tabColor rgb="FF7030A0"/>
    <pageSetUpPr fitToPage="1"/>
  </sheetPr>
  <dimension ref="A2:O57"/>
  <sheetViews>
    <sheetView showGridLines="0" zoomScale="90" zoomScaleNormal="90" workbookViewId="0">
      <selection activeCell="G4" sqref="G4:K4"/>
    </sheetView>
  </sheetViews>
  <sheetFormatPr defaultColWidth="9.140625" defaultRowHeight="15" x14ac:dyDescent="0.25"/>
  <cols>
    <col min="1" max="3" width="2" style="156" customWidth="1"/>
    <col min="4" max="4" width="52" style="156" customWidth="1"/>
    <col min="5" max="5" width="30" style="164" customWidth="1"/>
    <col min="6" max="6" width="5.28515625" style="156" customWidth="1"/>
    <col min="7" max="7" width="15.28515625" style="156" customWidth="1"/>
    <col min="8" max="8" width="9.140625" style="156" customWidth="1"/>
    <col min="9" max="9" width="12.85546875" style="156" customWidth="1"/>
    <col min="10" max="10" width="12" style="156" customWidth="1"/>
    <col min="11" max="11" width="30" style="156" customWidth="1"/>
    <col min="12" max="12" width="4.85546875" style="156" customWidth="1"/>
    <col min="13" max="13" width="13.85546875" style="156" customWidth="1"/>
    <col min="14" max="14" width="1.85546875" style="156" customWidth="1"/>
    <col min="15" max="15" width="2" style="156" customWidth="1"/>
    <col min="16" max="16384" width="9.140625" style="156"/>
  </cols>
  <sheetData>
    <row r="2" spans="2:15" x14ac:dyDescent="0.25">
      <c r="B2" s="154"/>
      <c r="C2" s="154"/>
      <c r="D2" s="154"/>
      <c r="E2" s="155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2:15" ht="26.25" customHeight="1" thickBot="1" x14ac:dyDescent="0.3">
      <c r="B3" s="154"/>
      <c r="D3" s="315" t="s">
        <v>295</v>
      </c>
      <c r="E3" s="315"/>
      <c r="F3" s="315"/>
      <c r="G3" s="315"/>
      <c r="H3" s="315"/>
      <c r="I3" s="315"/>
      <c r="J3" s="315"/>
      <c r="K3" s="315"/>
      <c r="L3" s="180"/>
      <c r="M3" s="157"/>
      <c r="N3" s="157"/>
      <c r="O3" s="154"/>
    </row>
    <row r="4" spans="2:15" ht="21.75" customHeight="1" thickBot="1" x14ac:dyDescent="0.4">
      <c r="B4" s="154"/>
      <c r="D4" s="158"/>
      <c r="E4" s="316" t="s">
        <v>52</v>
      </c>
      <c r="F4" s="316"/>
      <c r="G4" s="317"/>
      <c r="H4" s="318"/>
      <c r="I4" s="318"/>
      <c r="J4" s="318"/>
      <c r="K4" s="319"/>
      <c r="L4" s="187"/>
      <c r="M4" s="158"/>
      <c r="N4" s="158"/>
      <c r="O4" s="154"/>
    </row>
    <row r="5" spans="2:15" ht="21.75" customHeight="1" thickBot="1" x14ac:dyDescent="0.3">
      <c r="B5" s="154"/>
      <c r="D5" s="159"/>
      <c r="E5" s="316" t="s">
        <v>50</v>
      </c>
      <c r="F5" s="316"/>
      <c r="G5" s="320"/>
      <c r="H5" s="321"/>
      <c r="I5" s="321"/>
      <c r="J5" s="321"/>
      <c r="K5" s="322"/>
      <c r="L5" s="188"/>
      <c r="O5" s="154"/>
    </row>
    <row r="6" spans="2:15" ht="9" customHeight="1" x14ac:dyDescent="0.25">
      <c r="B6" s="154"/>
      <c r="D6" s="158"/>
      <c r="E6" s="158"/>
      <c r="F6" s="158"/>
      <c r="G6" s="160"/>
      <c r="H6" s="160"/>
      <c r="I6" s="160"/>
      <c r="J6" s="160"/>
      <c r="K6" s="160"/>
      <c r="L6" s="160"/>
      <c r="O6" s="154"/>
    </row>
    <row r="7" spans="2:15" ht="18" customHeight="1" thickBot="1" x14ac:dyDescent="0.3">
      <c r="B7" s="154"/>
      <c r="D7" s="186" t="s">
        <v>49</v>
      </c>
      <c r="E7" s="185"/>
      <c r="H7" s="171"/>
      <c r="I7" s="171"/>
      <c r="J7" s="182"/>
      <c r="O7" s="154"/>
    </row>
    <row r="8" spans="2:15" ht="15.75" customHeight="1" thickBot="1" x14ac:dyDescent="0.3">
      <c r="B8" s="154"/>
      <c r="D8" s="156" t="s">
        <v>139</v>
      </c>
      <c r="E8" s="2" t="s">
        <v>270</v>
      </c>
      <c r="H8" s="171"/>
      <c r="I8" s="171"/>
      <c r="J8" s="182"/>
      <c r="O8" s="154"/>
    </row>
    <row r="9" spans="2:15" ht="15.75" customHeight="1" thickBot="1" x14ac:dyDescent="0.3">
      <c r="B9" s="154"/>
      <c r="D9" s="161"/>
      <c r="E9" s="161"/>
      <c r="H9" s="171"/>
      <c r="I9" s="171"/>
      <c r="J9" s="182"/>
      <c r="O9" s="154"/>
    </row>
    <row r="10" spans="2:15" ht="15.75" customHeight="1" thickBot="1" x14ac:dyDescent="0.3">
      <c r="B10" s="154"/>
      <c r="D10" s="35" t="s">
        <v>227</v>
      </c>
      <c r="E10" s="2" t="s">
        <v>270</v>
      </c>
      <c r="H10" s="171"/>
      <c r="I10" s="171"/>
      <c r="J10" s="182"/>
      <c r="M10" s="232"/>
      <c r="O10" s="154"/>
    </row>
    <row r="11" spans="2:15" ht="33" customHeight="1" thickBot="1" x14ac:dyDescent="0.3">
      <c r="B11" s="154"/>
      <c r="D11" s="243" t="str">
        <f>IF(E10="Full Service ", "Cash Receipts will finish contribution on behalf of client.  *Only available for clients &gt; $100 million in assets",IF(E10="Self Service", "Client will complete contributions via PSC. *For clients &lt; $100 million in assets",""))</f>
        <v/>
      </c>
      <c r="E11" s="243"/>
      <c r="G11" s="183"/>
      <c r="H11" s="193"/>
      <c r="I11" s="193"/>
      <c r="J11" s="184"/>
      <c r="K11" s="161"/>
      <c r="L11" s="181"/>
      <c r="M11" s="344" t="s">
        <v>333</v>
      </c>
      <c r="O11" s="154"/>
    </row>
    <row r="12" spans="2:15" ht="15.75" customHeight="1" thickBot="1" x14ac:dyDescent="0.3">
      <c r="B12" s="154"/>
      <c r="D12" s="36" t="s">
        <v>67</v>
      </c>
      <c r="E12" s="191" t="s">
        <v>270</v>
      </c>
      <c r="G12" s="89"/>
      <c r="H12" s="48" t="s">
        <v>239</v>
      </c>
      <c r="I12" s="178" t="s">
        <v>240</v>
      </c>
      <c r="J12" s="250" t="s">
        <v>51</v>
      </c>
      <c r="K12" s="251"/>
      <c r="L12" s="251"/>
      <c r="M12" s="345"/>
      <c r="O12" s="154"/>
    </row>
    <row r="13" spans="2:15" ht="15.75" customHeight="1" thickBot="1" x14ac:dyDescent="0.3">
      <c r="B13" s="154"/>
      <c r="D13" s="36"/>
      <c r="E13" s="177"/>
      <c r="G13" s="59" t="s">
        <v>27</v>
      </c>
      <c r="H13" s="113"/>
      <c r="I13" s="60"/>
      <c r="J13" s="346" t="str">
        <f>IF(H13="","-",IF(I13="","-",CONCATENATE((IF(H13="","-",IFERROR(IF(H13&gt;0,VLOOKUP(H13,Validation!$B$1:$D$14,3,FALSE),"-"),"-")))," (",H13," ",I13,")")))</f>
        <v>-</v>
      </c>
      <c r="K13" s="347"/>
      <c r="L13" s="347"/>
      <c r="M13" s="233"/>
      <c r="O13" s="154"/>
    </row>
    <row r="14" spans="2:15" ht="15.75" customHeight="1" thickBot="1" x14ac:dyDescent="0.3">
      <c r="B14" s="154"/>
      <c r="D14" s="162" t="s">
        <v>61</v>
      </c>
      <c r="E14" s="2"/>
      <c r="G14" s="61" t="s">
        <v>28</v>
      </c>
      <c r="H14" s="56"/>
      <c r="I14" s="56"/>
      <c r="J14" s="323" t="str">
        <f>IF(H14="","-",IF(I14="","-",CONCATENATE((IF(H14="","-",IFERROR(IF(H14&gt;0,VLOOKUP(H14,Validation!$B$1:$D$14,3,FALSE),"-"),"-")))," (",H14," ",I14,")")))</f>
        <v>-</v>
      </c>
      <c r="K14" s="324"/>
      <c r="L14" s="324"/>
      <c r="M14" s="234"/>
      <c r="N14" s="189"/>
      <c r="O14" s="154"/>
    </row>
    <row r="15" spans="2:15" ht="15.75" customHeight="1" thickBot="1" x14ac:dyDescent="0.3">
      <c r="B15" s="154"/>
      <c r="D15" s="162"/>
      <c r="G15" s="61" t="s">
        <v>29</v>
      </c>
      <c r="H15" s="56"/>
      <c r="I15" s="56"/>
      <c r="J15" s="323" t="str">
        <f>IF(H15="","-",IF(I15="","-",CONCATENATE((IF(H15="","-",IFERROR(IF(H15&gt;0,VLOOKUP(H15,Validation!$B$1:$D$14,3,FALSE),"-"),"-")))," (",H15," ",I15,")")))</f>
        <v>-</v>
      </c>
      <c r="K15" s="324"/>
      <c r="L15" s="324"/>
      <c r="M15" s="234"/>
      <c r="N15" s="189"/>
      <c r="O15" s="154"/>
    </row>
    <row r="16" spans="2:15" ht="15.75" customHeight="1" thickBot="1" x14ac:dyDescent="0.3">
      <c r="B16" s="154"/>
      <c r="D16" s="162" t="s">
        <v>62</v>
      </c>
      <c r="E16" s="2"/>
      <c r="G16" s="61" t="s">
        <v>30</v>
      </c>
      <c r="H16" s="56"/>
      <c r="I16" s="56"/>
      <c r="J16" s="323" t="str">
        <f>IF(H16="","-",IF(I16="","-",CONCATENATE((IF(H16="","-",IFERROR(IF(H16&gt;0,VLOOKUP(H16,Validation!$B$1:$D$14,3,FALSE),"-"),"-")))," (",H16," ",I16,")")))</f>
        <v>-</v>
      </c>
      <c r="K16" s="324"/>
      <c r="L16" s="324"/>
      <c r="M16" s="234"/>
      <c r="O16" s="154"/>
    </row>
    <row r="17" spans="1:15" ht="15.75" customHeight="1" thickBot="1" x14ac:dyDescent="0.3">
      <c r="B17" s="154"/>
      <c r="D17" s="162"/>
      <c r="G17" s="61" t="s">
        <v>31</v>
      </c>
      <c r="H17" s="56"/>
      <c r="I17" s="56"/>
      <c r="J17" s="323" t="str">
        <f>IF(H17="","-",IF(I17="","-",CONCATENATE((IF(H17="","-",IFERROR(IF(H17&gt;0,VLOOKUP(H17,Validation!$B$1:$D$14,3,FALSE),"-"),"-")))," (",H17," ",I17,")")))</f>
        <v>-</v>
      </c>
      <c r="K17" s="324"/>
      <c r="L17" s="324"/>
      <c r="M17" s="234"/>
      <c r="O17" s="154"/>
    </row>
    <row r="18" spans="1:15" ht="15.75" customHeight="1" thickBot="1" x14ac:dyDescent="0.3">
      <c r="B18" s="154"/>
      <c r="D18" s="162" t="s">
        <v>85</v>
      </c>
      <c r="E18" s="2"/>
      <c r="G18" s="61" t="s">
        <v>32</v>
      </c>
      <c r="H18" s="56"/>
      <c r="I18" s="56"/>
      <c r="J18" s="323" t="str">
        <f>IF(H18="","-",IF(I18="","-",CONCATENATE((IF(H18="","-",IFERROR(IF(H18&gt;0,VLOOKUP(H18,Validation!$B$1:$D$14,3,FALSE),"-"),"-")))," (",H18," ",I18,")")))</f>
        <v>-</v>
      </c>
      <c r="K18" s="324"/>
      <c r="L18" s="324"/>
      <c r="M18" s="234"/>
      <c r="O18" s="154"/>
    </row>
    <row r="19" spans="1:15" ht="15.75" customHeight="1" thickBot="1" x14ac:dyDescent="0.3">
      <c r="B19" s="154"/>
      <c r="D19" s="162"/>
      <c r="G19" s="62" t="s">
        <v>33</v>
      </c>
      <c r="H19" s="56"/>
      <c r="I19" s="58"/>
      <c r="J19" s="323" t="str">
        <f>IF(H19="","-",IF(I19="","-",CONCATENATE((IF(H19="","-",IFERROR(IF(H19&gt;0,VLOOKUP(H19,Validation!$B$1:$D$14,3,FALSE),"-"),"-")))," (",H19," ",I19,")")))</f>
        <v>-</v>
      </c>
      <c r="K19" s="324"/>
      <c r="L19" s="324"/>
      <c r="M19" s="234"/>
      <c r="O19" s="154"/>
    </row>
    <row r="20" spans="1:15" ht="15.75" customHeight="1" thickBot="1" x14ac:dyDescent="0.3">
      <c r="B20" s="154"/>
      <c r="D20" s="162" t="s">
        <v>65</v>
      </c>
      <c r="E20" s="2"/>
      <c r="G20" s="63" t="s">
        <v>34</v>
      </c>
      <c r="H20" s="56"/>
      <c r="I20" s="57"/>
      <c r="J20" s="323" t="str">
        <f>IF(H20="","-",IF(I20="","-",CONCATENATE((IF(H20="","-",IFERROR(IF(H20&gt;0,VLOOKUP(H20,Validation!$B$1:$D$14,3,FALSE),"-"),"-")))," (",H20," ",I20,")")))</f>
        <v>-</v>
      </c>
      <c r="K20" s="324"/>
      <c r="L20" s="324"/>
      <c r="M20" s="234"/>
      <c r="O20" s="154"/>
    </row>
    <row r="21" spans="1:15" ht="15.75" customHeight="1" thickBot="1" x14ac:dyDescent="0.3">
      <c r="B21" s="154"/>
      <c r="D21" s="162"/>
      <c r="G21" s="61" t="s">
        <v>37</v>
      </c>
      <c r="H21" s="56"/>
      <c r="I21" s="56"/>
      <c r="J21" s="323" t="str">
        <f>IF(H21="","-",IF(I21="","-",CONCATENATE((IF(H21="","-",IFERROR(IF(H21&gt;0,VLOOKUP(H21,Validation!$B$1:$D$14,3,FALSE),"-"),"-")))," (",H21," ",I21,")")))</f>
        <v>-</v>
      </c>
      <c r="K21" s="324"/>
      <c r="L21" s="324"/>
      <c r="M21" s="234"/>
      <c r="O21" s="154"/>
    </row>
    <row r="22" spans="1:15" ht="15.75" customHeight="1" thickBot="1" x14ac:dyDescent="0.3">
      <c r="B22" s="154"/>
      <c r="D22" s="162" t="s">
        <v>35</v>
      </c>
      <c r="E22" s="2"/>
      <c r="G22" s="61" t="s">
        <v>38</v>
      </c>
      <c r="H22" s="56"/>
      <c r="I22" s="56"/>
      <c r="J22" s="323" t="str">
        <f>IF(H22="","-",IF(I22="","-",CONCATENATE((IF(H22="","-",IFERROR(IF(H22&gt;0,VLOOKUP(H22,Validation!$B$1:$D$14,3,FALSE),"-"),"-")))," (",H22," ",I22,")")))</f>
        <v>-</v>
      </c>
      <c r="K22" s="324"/>
      <c r="L22" s="324"/>
      <c r="M22" s="234"/>
      <c r="O22" s="154"/>
    </row>
    <row r="23" spans="1:15" ht="15.75" customHeight="1" thickBot="1" x14ac:dyDescent="0.3">
      <c r="B23" s="154"/>
      <c r="D23" s="162"/>
      <c r="G23" s="61" t="s">
        <v>39</v>
      </c>
      <c r="H23" s="56"/>
      <c r="I23" s="56"/>
      <c r="J23" s="323" t="str">
        <f>IF(H23="","-",IF(I23="","-",CONCATENATE((IF(H23="","-",IFERROR(IF(H23&gt;0,VLOOKUP(H23,Validation!$B$1:$D$14,3,FALSE),"-"),"-")))," (",H23," ",I23,")")))</f>
        <v>-</v>
      </c>
      <c r="K23" s="324"/>
      <c r="L23" s="324"/>
      <c r="M23" s="234"/>
      <c r="O23" s="154"/>
    </row>
    <row r="24" spans="1:15" ht="15.75" customHeight="1" thickBot="1" x14ac:dyDescent="0.3">
      <c r="B24" s="154"/>
      <c r="D24" s="162" t="s">
        <v>63</v>
      </c>
      <c r="E24" s="2"/>
      <c r="G24" s="61" t="s">
        <v>40</v>
      </c>
      <c r="H24" s="56"/>
      <c r="I24" s="56"/>
      <c r="J24" s="323" t="str">
        <f>IF(H24="","-",IF(I24="","-",CONCATENATE((IF(H24="","-",IFERROR(IF(H24&gt;0,VLOOKUP(H24,Validation!$B$1:$D$14,3,FALSE),"-"),"-")))," (",H24," ",I24,")")))</f>
        <v>-</v>
      </c>
      <c r="K24" s="324"/>
      <c r="L24" s="324"/>
      <c r="M24" s="234"/>
      <c r="O24" s="154"/>
    </row>
    <row r="25" spans="1:15" ht="15.75" customHeight="1" thickBot="1" x14ac:dyDescent="0.3">
      <c r="B25" s="154"/>
      <c r="D25" s="162"/>
      <c r="E25" s="3"/>
      <c r="G25" s="61" t="s">
        <v>41</v>
      </c>
      <c r="H25" s="56"/>
      <c r="I25" s="56"/>
      <c r="J25" s="323" t="str">
        <f>IF(H25="","-",IF(I25="","-",CONCATENATE((IF(H25="","-",IFERROR(IF(H25&gt;0,VLOOKUP(H25,Validation!$B$1:$D$14,3,FALSE),"-"),"-")))," (",H25," ",I25,")")))</f>
        <v>-</v>
      </c>
      <c r="K25" s="324"/>
      <c r="L25" s="324"/>
      <c r="M25" s="234"/>
      <c r="O25" s="154"/>
    </row>
    <row r="26" spans="1:15" ht="15.75" customHeight="1" thickBot="1" x14ac:dyDescent="0.3">
      <c r="B26" s="154"/>
      <c r="D26" s="156" t="s">
        <v>84</v>
      </c>
      <c r="E26" s="2"/>
      <c r="G26" s="61" t="s">
        <v>42</v>
      </c>
      <c r="H26" s="56"/>
      <c r="I26" s="56"/>
      <c r="J26" s="323" t="str">
        <f>IF(H26="","-",IF(I26="","-",CONCATENATE((IF(H26="","-",IFERROR(IF(H26&gt;0,VLOOKUP(H26,Validation!$B$1:$D$14,3,FALSE),"-"),"-")))," (",H26," ",I26,")")))</f>
        <v>-</v>
      </c>
      <c r="K26" s="324"/>
      <c r="L26" s="324"/>
      <c r="M26" s="234"/>
      <c r="O26" s="154"/>
    </row>
    <row r="27" spans="1:15" ht="15.75" customHeight="1" thickBot="1" x14ac:dyDescent="0.3">
      <c r="B27" s="154"/>
      <c r="E27" s="3"/>
      <c r="G27" s="64" t="s">
        <v>43</v>
      </c>
      <c r="H27" s="115"/>
      <c r="I27" s="65"/>
      <c r="J27" s="341" t="str">
        <f>IF(H27="","-",IF(I27="","-",CONCATENATE((IF(H27="","-",IFERROR(IF(H27&gt;0,VLOOKUP(H27,Validation!$B$1:$D$14,3,FALSE),"-"),"-")))," (",H27," ",I27,")")))</f>
        <v>-</v>
      </c>
      <c r="K27" s="342"/>
      <c r="L27" s="342"/>
      <c r="M27" s="235"/>
      <c r="O27" s="154"/>
    </row>
    <row r="28" spans="1:15" ht="15.75" customHeight="1" thickBot="1" x14ac:dyDescent="0.3">
      <c r="B28" s="154"/>
      <c r="D28" s="156" t="s">
        <v>90</v>
      </c>
      <c r="E28" s="176"/>
      <c r="F28" s="166"/>
      <c r="G28" s="183"/>
      <c r="H28" s="343" t="s">
        <v>334</v>
      </c>
      <c r="I28" s="343"/>
      <c r="J28" s="343"/>
      <c r="K28" s="343"/>
      <c r="L28" s="343"/>
      <c r="M28" s="183"/>
      <c r="O28" s="154"/>
    </row>
    <row r="29" spans="1:15" s="165" customFormat="1" ht="15.75" customHeight="1" thickBot="1" x14ac:dyDescent="0.3">
      <c r="B29" s="154"/>
      <c r="C29" s="166"/>
      <c r="D29" s="156"/>
      <c r="E29" s="3"/>
      <c r="F29" s="194"/>
      <c r="G29" s="183"/>
      <c r="H29" s="183"/>
      <c r="I29" s="183"/>
      <c r="J29" s="183"/>
      <c r="K29" s="183"/>
      <c r="L29" s="183"/>
      <c r="M29" s="183"/>
      <c r="O29" s="167"/>
    </row>
    <row r="30" spans="1:15" ht="15.75" customHeight="1" thickBot="1" x14ac:dyDescent="0.3">
      <c r="A30" s="168"/>
      <c r="B30" s="154"/>
      <c r="C30" s="169"/>
      <c r="D30" s="162" t="s">
        <v>64</v>
      </c>
      <c r="E30" s="176"/>
      <c r="F30" s="169"/>
      <c r="H30" s="340" t="s">
        <v>290</v>
      </c>
      <c r="I30" s="340"/>
      <c r="J30" s="340"/>
      <c r="K30" s="340"/>
      <c r="L30" s="340"/>
      <c r="M30" s="168"/>
      <c r="N30" s="168"/>
      <c r="O30" s="154"/>
    </row>
    <row r="31" spans="1:15" ht="15.75" customHeight="1" thickBot="1" x14ac:dyDescent="0.3">
      <c r="B31" s="154"/>
      <c r="D31" s="163" t="str">
        <f>IF(E30="Yes","Is Empower the loan admin?","")</f>
        <v/>
      </c>
      <c r="E31" s="176"/>
      <c r="F31" s="166"/>
      <c r="H31" s="340"/>
      <c r="I31" s="340"/>
      <c r="J31" s="340"/>
      <c r="K31" s="340"/>
      <c r="L31" s="340"/>
      <c r="O31" s="154"/>
    </row>
    <row r="32" spans="1:15" ht="15.75" customHeight="1" thickBot="1" x14ac:dyDescent="0.3">
      <c r="B32" s="154"/>
      <c r="D32" s="163"/>
      <c r="E32" s="3"/>
      <c r="H32" s="340"/>
      <c r="I32" s="340"/>
      <c r="J32" s="340"/>
      <c r="K32" s="340"/>
      <c r="L32" s="340"/>
      <c r="O32" s="154"/>
    </row>
    <row r="33" spans="2:15" ht="15.75" customHeight="1" thickBot="1" x14ac:dyDescent="0.3">
      <c r="B33" s="154"/>
      <c r="D33" s="162" t="s">
        <v>60</v>
      </c>
      <c r="E33" s="2" t="s">
        <v>270</v>
      </c>
      <c r="H33" s="340"/>
      <c r="I33" s="340"/>
      <c r="J33" s="340"/>
      <c r="K33" s="340"/>
      <c r="L33" s="340"/>
      <c r="O33" s="154"/>
    </row>
    <row r="34" spans="2:15" ht="15.75" customHeight="1" thickBot="1" x14ac:dyDescent="0.3">
      <c r="B34" s="154"/>
      <c r="D34" s="163" t="str">
        <f>IF(E33="Yes","Will those excluded employees ever be on a payroll file?","")</f>
        <v/>
      </c>
      <c r="E34" s="2" t="s">
        <v>270</v>
      </c>
      <c r="H34" s="340"/>
      <c r="I34" s="340"/>
      <c r="J34" s="340"/>
      <c r="K34" s="340"/>
      <c r="L34" s="340"/>
      <c r="O34" s="154"/>
    </row>
    <row r="35" spans="2:15" ht="15.75" customHeight="1" thickBot="1" x14ac:dyDescent="0.3">
      <c r="B35" s="154"/>
      <c r="E35" s="3"/>
      <c r="H35" s="340"/>
      <c r="I35" s="340"/>
      <c r="J35" s="340"/>
      <c r="K35" s="340"/>
      <c r="L35" s="340"/>
      <c r="O35" s="154"/>
    </row>
    <row r="36" spans="2:15" ht="15.75" customHeight="1" thickBot="1" x14ac:dyDescent="0.3">
      <c r="B36" s="154"/>
      <c r="D36" s="36" t="s">
        <v>289</v>
      </c>
      <c r="E36" s="2" t="s">
        <v>270</v>
      </c>
      <c r="L36" s="182"/>
      <c r="O36" s="154"/>
    </row>
    <row r="37" spans="2:15" ht="15.75" customHeight="1" thickBot="1" x14ac:dyDescent="0.3">
      <c r="B37" s="154"/>
      <c r="D37" s="175" t="str">
        <f>IF(E36="Yes","Will all divisions be processed on the same file?","")</f>
        <v/>
      </c>
      <c r="E37" s="2" t="s">
        <v>270</v>
      </c>
      <c r="O37" s="154"/>
    </row>
    <row r="38" spans="2:15" ht="15.75" customHeight="1" thickBot="1" x14ac:dyDescent="0.3">
      <c r="B38" s="154"/>
      <c r="D38" s="175" t="str">
        <f>IF(E37="No","Will all files have the same layout?","")</f>
        <v/>
      </c>
      <c r="E38" s="192" t="s">
        <v>270</v>
      </c>
      <c r="N38" s="132"/>
      <c r="O38" s="154"/>
    </row>
    <row r="39" spans="2:15" ht="15.75" customHeight="1" thickBot="1" x14ac:dyDescent="0.3">
      <c r="B39" s="154"/>
      <c r="D39" s="243" t="str">
        <f>IF(E38="No","You will be required to submit separate test files for each division","")</f>
        <v/>
      </c>
      <c r="E39" s="243"/>
      <c r="N39" s="3"/>
      <c r="O39" s="154"/>
    </row>
    <row r="40" spans="2:15" ht="15.75" customHeight="1" thickBot="1" x14ac:dyDescent="0.3">
      <c r="B40" s="154"/>
      <c r="D40" s="38" t="str">
        <f>IF(E36="Yes","List the division numbers that will be on this file","")</f>
        <v/>
      </c>
      <c r="E40" s="2"/>
      <c r="N40" s="3"/>
      <c r="O40" s="154"/>
    </row>
    <row r="41" spans="2:15" ht="15.75" customHeight="1" thickBot="1" x14ac:dyDescent="0.3">
      <c r="B41" s="154"/>
      <c r="D41" s="38" t="str">
        <f>IF(E36="Yes","What Subset Basis Does this plan use?","")</f>
        <v/>
      </c>
      <c r="E41" s="2" t="s">
        <v>270</v>
      </c>
      <c r="N41" s="3"/>
      <c r="O41" s="154"/>
    </row>
    <row r="42" spans="2:15" ht="15.75" customHeight="1" thickBot="1" x14ac:dyDescent="0.3">
      <c r="B42" s="154"/>
      <c r="D42" s="38" t="s">
        <v>228</v>
      </c>
      <c r="E42" s="2"/>
      <c r="N42" s="3"/>
      <c r="O42" s="154"/>
    </row>
    <row r="43" spans="2:15" ht="15.75" customHeight="1" x14ac:dyDescent="0.25">
      <c r="B43" s="154"/>
      <c r="E43" s="3"/>
      <c r="N43" s="3"/>
      <c r="O43" s="154"/>
    </row>
    <row r="44" spans="2:15" ht="16.5" customHeight="1" x14ac:dyDescent="0.25">
      <c r="B44" s="154"/>
      <c r="C44" s="154"/>
      <c r="D44" s="154"/>
      <c r="E44" s="155"/>
      <c r="F44" s="154"/>
      <c r="G44" s="154"/>
      <c r="H44" s="154"/>
      <c r="I44" s="154"/>
      <c r="J44" s="154"/>
      <c r="K44" s="154"/>
      <c r="L44" s="154"/>
      <c r="M44" s="154"/>
      <c r="N44" s="154"/>
      <c r="O44" s="154"/>
    </row>
    <row r="45" spans="2:15" ht="16.5" customHeight="1" x14ac:dyDescent="0.25"/>
    <row r="46" spans="2:15" ht="16.5" customHeight="1" thickBot="1" x14ac:dyDescent="0.3"/>
    <row r="47" spans="2:15" ht="16.5" customHeight="1" x14ac:dyDescent="0.25">
      <c r="E47" s="325" t="s">
        <v>297</v>
      </c>
      <c r="F47" s="326"/>
      <c r="G47" s="326"/>
      <c r="H47" s="326"/>
      <c r="I47" s="326"/>
      <c r="J47" s="326"/>
      <c r="K47" s="327"/>
      <c r="L47" s="190"/>
    </row>
    <row r="48" spans="2:15" ht="16.5" customHeight="1" thickBot="1" x14ac:dyDescent="0.3">
      <c r="E48" s="328"/>
      <c r="F48" s="329"/>
      <c r="G48" s="329"/>
      <c r="H48" s="329"/>
      <c r="I48" s="329"/>
      <c r="J48" s="329"/>
      <c r="K48" s="330"/>
      <c r="L48" s="190"/>
    </row>
    <row r="49" spans="5:12" ht="15.75" thickBot="1" x14ac:dyDescent="0.3">
      <c r="E49" s="170"/>
      <c r="F49" s="171"/>
      <c r="G49" s="171"/>
      <c r="H49" s="171"/>
      <c r="I49" s="171"/>
      <c r="J49" s="171"/>
      <c r="K49" s="171"/>
      <c r="L49" s="171"/>
    </row>
    <row r="50" spans="5:12" ht="15" customHeight="1" x14ac:dyDescent="0.25">
      <c r="E50" s="325" t="s">
        <v>296</v>
      </c>
      <c r="F50" s="326"/>
      <c r="G50" s="326"/>
      <c r="H50" s="326"/>
      <c r="I50" s="326"/>
      <c r="J50" s="326"/>
      <c r="K50" s="327"/>
      <c r="L50" s="190"/>
    </row>
    <row r="51" spans="5:12" ht="15.75" thickBot="1" x14ac:dyDescent="0.3">
      <c r="E51" s="328"/>
      <c r="F51" s="329"/>
      <c r="G51" s="329"/>
      <c r="H51" s="329"/>
      <c r="I51" s="329"/>
      <c r="J51" s="329"/>
      <c r="K51" s="330"/>
      <c r="L51" s="190"/>
    </row>
    <row r="52" spans="5:12" ht="15.75" thickBot="1" x14ac:dyDescent="0.3">
      <c r="E52" s="172"/>
      <c r="F52" s="171"/>
      <c r="G52" s="171"/>
      <c r="H52" s="171"/>
      <c r="I52" s="171"/>
      <c r="J52" s="171"/>
      <c r="K52" s="171"/>
      <c r="L52" s="171"/>
    </row>
    <row r="53" spans="5:12" ht="15" customHeight="1" x14ac:dyDescent="0.25">
      <c r="E53" s="331" t="s">
        <v>291</v>
      </c>
      <c r="F53" s="332"/>
      <c r="G53" s="332"/>
      <c r="H53" s="332"/>
      <c r="I53" s="332"/>
      <c r="J53" s="332"/>
      <c r="K53" s="333"/>
      <c r="L53" s="179"/>
    </row>
    <row r="54" spans="5:12" x14ac:dyDescent="0.25">
      <c r="E54" s="334"/>
      <c r="F54" s="335"/>
      <c r="G54" s="335"/>
      <c r="H54" s="335"/>
      <c r="I54" s="335"/>
      <c r="J54" s="335"/>
      <c r="K54" s="336"/>
      <c r="L54" s="179"/>
    </row>
    <row r="55" spans="5:12" x14ac:dyDescent="0.25">
      <c r="E55" s="334"/>
      <c r="F55" s="335"/>
      <c r="G55" s="335"/>
      <c r="H55" s="335"/>
      <c r="I55" s="335"/>
      <c r="J55" s="335"/>
      <c r="K55" s="336"/>
      <c r="L55" s="179"/>
    </row>
    <row r="56" spans="5:12" x14ac:dyDescent="0.25">
      <c r="E56" s="334"/>
      <c r="F56" s="335"/>
      <c r="G56" s="335"/>
      <c r="H56" s="335"/>
      <c r="I56" s="335"/>
      <c r="J56" s="335"/>
      <c r="K56" s="336"/>
      <c r="L56" s="179"/>
    </row>
    <row r="57" spans="5:12" ht="15.75" thickBot="1" x14ac:dyDescent="0.3">
      <c r="E57" s="337"/>
      <c r="F57" s="338"/>
      <c r="G57" s="338"/>
      <c r="H57" s="338"/>
      <c r="I57" s="338"/>
      <c r="J57" s="338"/>
      <c r="K57" s="339"/>
      <c r="L57" s="179"/>
    </row>
  </sheetData>
  <dataConsolidate/>
  <mergeCells count="29">
    <mergeCell ref="M11:M12"/>
    <mergeCell ref="J19:L19"/>
    <mergeCell ref="J20:L20"/>
    <mergeCell ref="J21:L21"/>
    <mergeCell ref="J22:L22"/>
    <mergeCell ref="J12:L12"/>
    <mergeCell ref="J13:L13"/>
    <mergeCell ref="J14:L14"/>
    <mergeCell ref="J15:L15"/>
    <mergeCell ref="J16:L16"/>
    <mergeCell ref="J17:L17"/>
    <mergeCell ref="E50:K51"/>
    <mergeCell ref="E53:K57"/>
    <mergeCell ref="H30:L35"/>
    <mergeCell ref="E47:K48"/>
    <mergeCell ref="J24:L24"/>
    <mergeCell ref="J25:L25"/>
    <mergeCell ref="J26:L26"/>
    <mergeCell ref="J27:L27"/>
    <mergeCell ref="H28:L28"/>
    <mergeCell ref="D11:E11"/>
    <mergeCell ref="D39:E39"/>
    <mergeCell ref="D3:K3"/>
    <mergeCell ref="E4:F4"/>
    <mergeCell ref="G4:K4"/>
    <mergeCell ref="E5:F5"/>
    <mergeCell ref="G5:K5"/>
    <mergeCell ref="J18:L18"/>
    <mergeCell ref="J23:L23"/>
  </mergeCells>
  <conditionalFormatting sqref="D42">
    <cfRule type="expression" dxfId="3" priority="1">
      <formula>#REF!="Yes"</formula>
    </cfRule>
  </conditionalFormatting>
  <conditionalFormatting sqref="D34">
    <cfRule type="expression" dxfId="2" priority="15">
      <formula>$E$33="Yes"</formula>
    </cfRule>
  </conditionalFormatting>
  <conditionalFormatting sqref="D31:D32">
    <cfRule type="expression" dxfId="1" priority="16">
      <formula>$E$30="Yes"</formula>
    </cfRule>
  </conditionalFormatting>
  <conditionalFormatting sqref="D40:D41">
    <cfRule type="expression" dxfId="0" priority="21">
      <formula>$E$44="Yes"</formula>
    </cfRule>
  </conditionalFormatting>
  <dataValidations count="3">
    <dataValidation type="list" allowBlank="1" showInputMessage="1" showErrorMessage="1" sqref="H27">
      <formula1>INDIRECT(MoneyListsAutoTemp)</formula1>
    </dataValidation>
    <dataValidation type="list" allowBlank="1" showInputMessage="1" showErrorMessage="1" sqref="E32">
      <formula1>"We are the loan admin, Accepting 3rd party Payments"</formula1>
    </dataValidation>
    <dataValidation type="list" allowBlank="1" showInputMessage="1" showErrorMessage="1" sqref="H13:H26">
      <formula1>INDIRECT(MoneyListsAutoTemp)</formula1>
    </dataValidation>
  </dataValidations>
  <pageMargins left="0.7" right="0.7" top="0.75" bottom="0.75" header="0.3" footer="0.3"/>
  <pageSetup scale="73" orientation="landscape" r:id="rId1"/>
  <drawing r:id="rId2"/>
  <legacyDrawing r:id="rId3"/>
  <controls>
    <mc:AlternateContent xmlns:mc="http://schemas.openxmlformats.org/markup-compatibility/2006">
      <mc:Choice Requires="x14">
        <control shapeId="20537" r:id="rId4" name="ComboDivisions4">
          <controlPr defaultSize="0" autoLine="0" linkedCell="E41" listFillRange="Validation!$J$2:$J$17" r:id="rId5">
            <anchor moveWithCells="1" sizeWithCells="1">
              <from>
                <xdr:col>4</xdr:col>
                <xdr:colOff>9525</xdr:colOff>
                <xdr:row>40</xdr:row>
                <xdr:rowOff>9525</xdr:rowOff>
              </from>
              <to>
                <xdr:col>5</xdr:col>
                <xdr:colOff>9525</xdr:colOff>
                <xdr:row>41</xdr:row>
                <xdr:rowOff>0</xdr:rowOff>
              </to>
            </anchor>
          </controlPr>
        </control>
      </mc:Choice>
      <mc:Fallback>
        <control shapeId="20537" r:id="rId4" name="ComboDivisions4"/>
      </mc:Fallback>
    </mc:AlternateContent>
    <mc:AlternateContent xmlns:mc="http://schemas.openxmlformats.org/markup-compatibility/2006">
      <mc:Choice Requires="x14">
        <control shapeId="20532" r:id="rId6" name="ComboDivisions3">
          <controlPr defaultSize="0" autoLine="0" linkedCell="E38" listFillRange="Validation!$A$2:$A$3" r:id="rId5">
            <anchor moveWithCells="1" sizeWithCells="1">
              <from>
                <xdr:col>4</xdr:col>
                <xdr:colOff>9525</xdr:colOff>
                <xdr:row>37</xdr:row>
                <xdr:rowOff>9525</xdr:rowOff>
              </from>
              <to>
                <xdr:col>5</xdr:col>
                <xdr:colOff>9525</xdr:colOff>
                <xdr:row>38</xdr:row>
                <xdr:rowOff>0</xdr:rowOff>
              </to>
            </anchor>
          </controlPr>
        </control>
      </mc:Choice>
      <mc:Fallback>
        <control shapeId="20532" r:id="rId6" name="ComboDivisions3"/>
      </mc:Fallback>
    </mc:AlternateContent>
    <mc:AlternateContent xmlns:mc="http://schemas.openxmlformats.org/markup-compatibility/2006">
      <mc:Choice Requires="x14">
        <control shapeId="20531" r:id="rId7" name="ComboDivisions2">
          <controlPr defaultSize="0" autoLine="0" linkedCell="E37" listFillRange="Validation!$A$2:$A$3" r:id="rId5">
            <anchor moveWithCells="1" sizeWithCells="1">
              <from>
                <xdr:col>4</xdr:col>
                <xdr:colOff>9525</xdr:colOff>
                <xdr:row>36</xdr:row>
                <xdr:rowOff>9525</xdr:rowOff>
              </from>
              <to>
                <xdr:col>5</xdr:col>
                <xdr:colOff>9525</xdr:colOff>
                <xdr:row>37</xdr:row>
                <xdr:rowOff>0</xdr:rowOff>
              </to>
            </anchor>
          </controlPr>
        </control>
      </mc:Choice>
      <mc:Fallback>
        <control shapeId="20531" r:id="rId7" name="ComboDivisions2"/>
      </mc:Fallback>
    </mc:AlternateContent>
    <mc:AlternateContent xmlns:mc="http://schemas.openxmlformats.org/markup-compatibility/2006">
      <mc:Choice Requires="x14">
        <control shapeId="20530" r:id="rId8" name="ComboDivisions1">
          <controlPr defaultSize="0" autoLine="0" linkedCell="E36" listFillRange="Validation!$A$2:$A$3" r:id="rId5">
            <anchor moveWithCells="1" sizeWithCells="1">
              <from>
                <xdr:col>4</xdr:col>
                <xdr:colOff>9525</xdr:colOff>
                <xdr:row>35</xdr:row>
                <xdr:rowOff>9525</xdr:rowOff>
              </from>
              <to>
                <xdr:col>5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20530" r:id="rId8" name="ComboDivisions1"/>
      </mc:Fallback>
    </mc:AlternateContent>
    <mc:AlternateContent xmlns:mc="http://schemas.openxmlformats.org/markup-compatibility/2006">
      <mc:Choice Requires="x14">
        <control shapeId="20529" r:id="rId9" name="ComboExcluded2">
          <controlPr defaultSize="0" autoLine="0" linkedCell="E34" listFillRange="Validation!$A$2:$A$3" r:id="rId5">
            <anchor moveWithCells="1" sizeWithCells="1">
              <from>
                <xdr:col>4</xdr:col>
                <xdr:colOff>9525</xdr:colOff>
                <xdr:row>33</xdr:row>
                <xdr:rowOff>9525</xdr:rowOff>
              </from>
              <to>
                <xdr:col>5</xdr:col>
                <xdr:colOff>9525</xdr:colOff>
                <xdr:row>34</xdr:row>
                <xdr:rowOff>0</xdr:rowOff>
              </to>
            </anchor>
          </controlPr>
        </control>
      </mc:Choice>
      <mc:Fallback>
        <control shapeId="20529" r:id="rId9" name="ComboExcluded2"/>
      </mc:Fallback>
    </mc:AlternateContent>
    <mc:AlternateContent xmlns:mc="http://schemas.openxmlformats.org/markup-compatibility/2006">
      <mc:Choice Requires="x14">
        <control shapeId="20528" r:id="rId10" name="ComboExcluded1">
          <controlPr defaultSize="0" autoLine="0" linkedCell="E33" listFillRange="Validation!$A$2:$A$3" r:id="rId5">
            <anchor moveWithCells="1" sizeWithCells="1">
              <from>
                <xdr:col>4</xdr:col>
                <xdr:colOff>9525</xdr:colOff>
                <xdr:row>32</xdr:row>
                <xdr:rowOff>9525</xdr:rowOff>
              </from>
              <to>
                <xdr:col>5</xdr:col>
                <xdr:colOff>9525</xdr:colOff>
                <xdr:row>33</xdr:row>
                <xdr:rowOff>0</xdr:rowOff>
              </to>
            </anchor>
          </controlPr>
        </control>
      </mc:Choice>
      <mc:Fallback>
        <control shapeId="20528" r:id="rId10" name="ComboExcluded1"/>
      </mc:Fallback>
    </mc:AlternateContent>
    <mc:AlternateContent xmlns:mc="http://schemas.openxmlformats.org/markup-compatibility/2006">
      <mc:Choice Requires="x14">
        <control shapeId="20527" r:id="rId11" name="ComboLoans2">
          <controlPr defaultSize="0" autoLine="0" linkedCell="E31" listFillRange="Validation!$E$15:$E$16" r:id="rId5">
            <anchor moveWithCells="1" sizeWithCells="1">
              <from>
                <xdr:col>4</xdr:col>
                <xdr:colOff>9525</xdr:colOff>
                <xdr:row>30</xdr:row>
                <xdr:rowOff>9525</xdr:rowOff>
              </from>
              <to>
                <xdr:col>5</xdr:col>
                <xdr:colOff>9525</xdr:colOff>
                <xdr:row>31</xdr:row>
                <xdr:rowOff>0</xdr:rowOff>
              </to>
            </anchor>
          </controlPr>
        </control>
      </mc:Choice>
      <mc:Fallback>
        <control shapeId="20527" r:id="rId11" name="ComboLoans2"/>
      </mc:Fallback>
    </mc:AlternateContent>
    <mc:AlternateContent xmlns:mc="http://schemas.openxmlformats.org/markup-compatibility/2006">
      <mc:Choice Requires="x14">
        <control shapeId="20526" r:id="rId12" name="ComboCompliance">
          <controlPr defaultSize="0" autoLine="0" linkedCell="E28" listFillRange="Validation!$A$2:$A$3" r:id="rId5">
            <anchor moveWithCells="1" sizeWithCells="1">
              <from>
                <xdr:col>4</xdr:col>
                <xdr:colOff>9525</xdr:colOff>
                <xdr:row>27</xdr:row>
                <xdr:rowOff>9525</xdr:rowOff>
              </from>
              <to>
                <xdr:col>5</xdr:col>
                <xdr:colOff>9525</xdr:colOff>
                <xdr:row>28</xdr:row>
                <xdr:rowOff>0</xdr:rowOff>
              </to>
            </anchor>
          </controlPr>
        </control>
      </mc:Choice>
      <mc:Fallback>
        <control shapeId="20526" r:id="rId12" name="ComboCompliance"/>
      </mc:Fallback>
    </mc:AlternateContent>
    <mc:AlternateContent xmlns:mc="http://schemas.openxmlformats.org/markup-compatibility/2006">
      <mc:Choice Requires="x14">
        <control shapeId="20525" r:id="rId13" name="ComboMatchCalc">
          <controlPr defaultSize="0" autoLine="0" linkedCell="E26" listFillRange="Validation!$A$2:$A$3" r:id="rId5">
            <anchor moveWithCells="1" sizeWithCells="1">
              <from>
                <xdr:col>4</xdr:col>
                <xdr:colOff>9525</xdr:colOff>
                <xdr:row>25</xdr:row>
                <xdr:rowOff>9525</xdr:rowOff>
              </from>
              <to>
                <xdr:col>5</xdr:col>
                <xdr:colOff>9525</xdr:colOff>
                <xdr:row>26</xdr:row>
                <xdr:rowOff>0</xdr:rowOff>
              </to>
            </anchor>
          </controlPr>
        </control>
      </mc:Choice>
      <mc:Fallback>
        <control shapeId="20525" r:id="rId13" name="ComboMatchCalc"/>
      </mc:Fallback>
    </mc:AlternateContent>
    <mc:AlternateContent xmlns:mc="http://schemas.openxmlformats.org/markup-compatibility/2006">
      <mc:Choice Requires="x14">
        <control shapeId="20524" r:id="rId14" name="ComboManAcct">
          <controlPr defaultSize="0" autoLine="0" linkedCell="E24" listFillRange="Validation!$I$2:$I$4" r:id="rId5">
            <anchor moveWithCells="1" sizeWithCells="1">
              <from>
                <xdr:col>4</xdr:col>
                <xdr:colOff>9525</xdr:colOff>
                <xdr:row>23</xdr:row>
                <xdr:rowOff>9525</xdr:rowOff>
              </from>
              <to>
                <xdr:col>5</xdr:col>
                <xdr:colOff>9525</xdr:colOff>
                <xdr:row>24</xdr:row>
                <xdr:rowOff>0</xdr:rowOff>
              </to>
            </anchor>
          </controlPr>
        </control>
      </mc:Choice>
      <mc:Fallback>
        <control shapeId="20524" r:id="rId14" name="ComboManAcct"/>
      </mc:Fallback>
    </mc:AlternateContent>
    <mc:AlternateContent xmlns:mc="http://schemas.openxmlformats.org/markup-compatibility/2006">
      <mc:Choice Requires="x14">
        <control shapeId="20523" r:id="rId15" name="ComboOE">
          <controlPr defaultSize="0" autoLine="0" linkedCell="E22" listFillRange="Validation!$G$2:$G$5" r:id="rId5">
            <anchor moveWithCells="1" sizeWithCells="1">
              <from>
                <xdr:col>4</xdr:col>
                <xdr:colOff>9525</xdr:colOff>
                <xdr:row>21</xdr:row>
                <xdr:rowOff>9525</xdr:rowOff>
              </from>
              <to>
                <xdr:col>5</xdr:col>
                <xdr:colOff>9525</xdr:colOff>
                <xdr:row>22</xdr:row>
                <xdr:rowOff>0</xdr:rowOff>
              </to>
            </anchor>
          </controlPr>
        </control>
      </mc:Choice>
      <mc:Fallback>
        <control shapeId="20523" r:id="rId15" name="ComboOE"/>
      </mc:Fallback>
    </mc:AlternateContent>
    <mc:AlternateContent xmlns:mc="http://schemas.openxmlformats.org/markup-compatibility/2006">
      <mc:Choice Requires="x14">
        <control shapeId="20522" r:id="rId16" name="ComboElig">
          <controlPr defaultSize="0" autoLine="0" linkedCell="E20" listFillRange="Validation!$H$2:$H$6" r:id="rId5">
            <anchor moveWithCells="1" sizeWithCells="1">
              <from>
                <xdr:col>4</xdr:col>
                <xdr:colOff>9525</xdr:colOff>
                <xdr:row>19</xdr:row>
                <xdr:rowOff>9525</xdr:rowOff>
              </from>
              <to>
                <xdr:col>5</xdr:col>
                <xdr:colOff>9525</xdr:colOff>
                <xdr:row>20</xdr:row>
                <xdr:rowOff>0</xdr:rowOff>
              </to>
            </anchor>
          </controlPr>
        </control>
      </mc:Choice>
      <mc:Fallback>
        <control shapeId="20522" r:id="rId16" name="ComboElig"/>
      </mc:Fallback>
    </mc:AlternateContent>
    <mc:AlternateContent xmlns:mc="http://schemas.openxmlformats.org/markup-compatibility/2006">
      <mc:Choice Requires="x14">
        <control shapeId="20521" r:id="rId17" name="ComboYTD1">
          <controlPr defaultSize="0" autoLine="0" linkedCell="E18" listFillRange="Validation!$F$2:$F$3" r:id="rId5">
            <anchor moveWithCells="1" sizeWithCells="1">
              <from>
                <xdr:col>4</xdr:col>
                <xdr:colOff>9525</xdr:colOff>
                <xdr:row>17</xdr:row>
                <xdr:rowOff>9525</xdr:rowOff>
              </from>
              <to>
                <xdr:col>5</xdr:col>
                <xdr:colOff>9525</xdr:colOff>
                <xdr:row>18</xdr:row>
                <xdr:rowOff>0</xdr:rowOff>
              </to>
            </anchor>
          </controlPr>
        </control>
      </mc:Choice>
      <mc:Fallback>
        <control shapeId="20521" r:id="rId17" name="ComboYTD1"/>
      </mc:Fallback>
    </mc:AlternateContent>
    <mc:AlternateContent xmlns:mc="http://schemas.openxmlformats.org/markup-compatibility/2006">
      <mc:Choice Requires="x14">
        <control shapeId="20520" r:id="rId18" name="ComboVestingUpt">
          <controlPr defaultSize="0" autoLine="0" linkedCell="E16" listFillRange="Validation!$E$2:$E$6" r:id="rId5">
            <anchor moveWithCells="1" sizeWithCells="1">
              <from>
                <xdr:col>4</xdr:col>
                <xdr:colOff>9525</xdr:colOff>
                <xdr:row>15</xdr:row>
                <xdr:rowOff>9525</xdr:rowOff>
              </from>
              <to>
                <xdr:col>5</xdr:col>
                <xdr:colOff>9525</xdr:colOff>
                <xdr:row>16</xdr:row>
                <xdr:rowOff>0</xdr:rowOff>
              </to>
            </anchor>
          </controlPr>
        </control>
      </mc:Choice>
      <mc:Fallback>
        <control shapeId="20520" r:id="rId18" name="ComboVestingUpt"/>
      </mc:Fallback>
    </mc:AlternateContent>
    <mc:AlternateContent xmlns:mc="http://schemas.openxmlformats.org/markup-compatibility/2006">
      <mc:Choice Requires="x14">
        <control shapeId="20519" r:id="rId19" name="ComboVestingServ">
          <controlPr defaultSize="0" autoLine="0" linkedCell="E14" listFillRange="Validation!$E$10:$E$12" r:id="rId5">
            <anchor moveWithCells="1" sizeWithCells="1">
              <from>
                <xdr:col>4</xdr:col>
                <xdr:colOff>9525</xdr:colOff>
                <xdr:row>13</xdr:row>
                <xdr:rowOff>9525</xdr:rowOff>
              </from>
              <to>
                <xdr:col>5</xdr:col>
                <xdr:colOff>9525</xdr:colOff>
                <xdr:row>14</xdr:row>
                <xdr:rowOff>0</xdr:rowOff>
              </to>
            </anchor>
          </controlPr>
        </control>
      </mc:Choice>
      <mc:Fallback>
        <control shapeId="20519" r:id="rId19" name="ComboVestingServ"/>
      </mc:Fallback>
    </mc:AlternateContent>
    <mc:AlternateContent xmlns:mc="http://schemas.openxmlformats.org/markup-compatibility/2006">
      <mc:Choice Requires="x14">
        <control shapeId="20518" r:id="rId20" name="ComboNextGen">
          <controlPr defaultSize="0" autoLine="0" linkedCell="E12" listFillRange="Validation!$A$2:$A$3" r:id="rId5">
            <anchor moveWithCells="1" sizeWithCells="1">
              <from>
                <xdr:col>4</xdr:col>
                <xdr:colOff>9525</xdr:colOff>
                <xdr:row>11</xdr:row>
                <xdr:rowOff>9525</xdr:rowOff>
              </from>
              <to>
                <xdr:col>5</xdr:col>
                <xdr:colOff>9525</xdr:colOff>
                <xdr:row>12</xdr:row>
                <xdr:rowOff>0</xdr:rowOff>
              </to>
            </anchor>
          </controlPr>
        </control>
      </mc:Choice>
      <mc:Fallback>
        <control shapeId="20518" r:id="rId20" name="ComboNextGen"/>
      </mc:Fallback>
    </mc:AlternateContent>
    <mc:AlternateContent xmlns:mc="http://schemas.openxmlformats.org/markup-compatibility/2006">
      <mc:Choice Requires="x14">
        <control shapeId="20517" r:id="rId21" name="ComboService">
          <controlPr defaultSize="0" autoLine="0" linkedCell="E10" listFillRange="Validation!$AD$1:$AD$2" r:id="rId5">
            <anchor moveWithCells="1" sizeWithCells="1">
              <from>
                <xdr:col>4</xdr:col>
                <xdr:colOff>9525</xdr:colOff>
                <xdr:row>9</xdr:row>
                <xdr:rowOff>9525</xdr:rowOff>
              </from>
              <to>
                <xdr:col>5</xdr:col>
                <xdr:colOff>9525</xdr:colOff>
                <xdr:row>10</xdr:row>
                <xdr:rowOff>0</xdr:rowOff>
              </to>
            </anchor>
          </controlPr>
        </control>
      </mc:Choice>
      <mc:Fallback>
        <control shapeId="20517" r:id="rId21" name="ComboService"/>
      </mc:Fallback>
    </mc:AlternateContent>
    <mc:AlternateContent xmlns:mc="http://schemas.openxmlformats.org/markup-compatibility/2006">
      <mc:Choice Requires="x14">
        <control shapeId="20516" r:id="rId22" name="ComboDatabaseSelect">
          <controlPr defaultSize="0" autoLine="0" linkedCell="E8" listFillRange="Validation!M1:M4" r:id="rId5">
            <anchor moveWithCells="1" sizeWithCells="1">
              <from>
                <xdr:col>4</xdr:col>
                <xdr:colOff>9525</xdr:colOff>
                <xdr:row>7</xdr:row>
                <xdr:rowOff>9525</xdr:rowOff>
              </from>
              <to>
                <xdr:col>5</xdr:col>
                <xdr:colOff>9525</xdr:colOff>
                <xdr:row>8</xdr:row>
                <xdr:rowOff>0</xdr:rowOff>
              </to>
            </anchor>
          </controlPr>
        </control>
      </mc:Choice>
      <mc:Fallback>
        <control shapeId="20516" r:id="rId22" name="ComboDatabaseSelect"/>
      </mc:Fallback>
    </mc:AlternateContent>
    <mc:AlternateContent xmlns:mc="http://schemas.openxmlformats.org/markup-compatibility/2006">
      <mc:Choice Requires="x14">
        <control shapeId="20515" r:id="rId23" name="ComboLoans1">
          <controlPr defaultSize="0" autoLine="0" linkedCell="E30" listFillRange="Validation!$A$2:$A$3" r:id="rId5">
            <anchor moveWithCells="1" sizeWithCells="1">
              <from>
                <xdr:col>4</xdr:col>
                <xdr:colOff>9525</xdr:colOff>
                <xdr:row>29</xdr:row>
                <xdr:rowOff>9525</xdr:rowOff>
              </from>
              <to>
                <xdr:col>5</xdr:col>
                <xdr:colOff>9525</xdr:colOff>
                <xdr:row>30</xdr:row>
                <xdr:rowOff>0</xdr:rowOff>
              </to>
            </anchor>
          </controlPr>
        </control>
      </mc:Choice>
      <mc:Fallback>
        <control shapeId="20515" r:id="rId23" name="ComboLoans1"/>
      </mc:Fallback>
    </mc:AlternateContent>
    <mc:AlternateContent xmlns:mc="http://schemas.openxmlformats.org/markup-compatibility/2006">
      <mc:Choice Requires="x14">
        <control shapeId="20481" r:id="rId24" name="Button 1">
          <controlPr defaultSize="0" print="0" autoFill="0" autoPict="0" macro="[0]!Auto_loan_check_pdi_template">
            <anchor moveWithCells="1" sizeWithCells="1">
              <from>
                <xdr:col>3</xdr:col>
                <xdr:colOff>2486025</xdr:colOff>
                <xdr:row>46</xdr:row>
                <xdr:rowOff>0</xdr:rowOff>
              </from>
              <to>
                <xdr:col>3</xdr:col>
                <xdr:colOff>3438525</xdr:colOff>
                <xdr:row>48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82" r:id="rId25" name="Button 2">
          <controlPr defaultSize="0" print="0" autoFill="0" autoPict="0" macro="[0]!Auto_loan_check_cash_template">
            <anchor moveWithCells="1" sizeWithCells="1">
              <from>
                <xdr:col>3</xdr:col>
                <xdr:colOff>2466975</xdr:colOff>
                <xdr:row>51</xdr:row>
                <xdr:rowOff>190500</xdr:rowOff>
              </from>
              <to>
                <xdr:col>3</xdr:col>
                <xdr:colOff>3438525</xdr:colOff>
                <xdr:row>54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83" r:id="rId26" name="Button 3">
          <controlPr defaultSize="0" print="0" autoFill="0" autoPict="0" macro="[0]!Auto_loan_check_pdi_layout">
            <anchor moveWithCells="1" sizeWithCells="1">
              <from>
                <xdr:col>3</xdr:col>
                <xdr:colOff>2476500</xdr:colOff>
                <xdr:row>48</xdr:row>
                <xdr:rowOff>190500</xdr:rowOff>
              </from>
              <to>
                <xdr:col>3</xdr:col>
                <xdr:colOff>3438525</xdr:colOff>
                <xdr:row>51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84" r:id="rId27" name="Button 4">
          <controlPr defaultSize="0" print="0" autoFill="0" autoPict="0" macro="[0]!Auto_loan_check_cash_layout">
            <anchor moveWithCells="1" sizeWithCells="1">
              <from>
                <xdr:col>3</xdr:col>
                <xdr:colOff>2447925</xdr:colOff>
                <xdr:row>54</xdr:row>
                <xdr:rowOff>180975</xdr:rowOff>
              </from>
              <to>
                <xdr:col>3</xdr:col>
                <xdr:colOff>3438525</xdr:colOff>
                <xdr:row>57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8" r:id="rId28" name="Button 58">
          <controlPr defaultSize="0" print="0" autoFill="0" autoPict="0" macro="[0]!Auto_clear">
            <anchor moveWithCells="1" sizeWithCells="1">
              <from>
                <xdr:col>11</xdr:col>
                <xdr:colOff>66675</xdr:colOff>
                <xdr:row>3</xdr:row>
                <xdr:rowOff>9525</xdr:rowOff>
              </from>
              <to>
                <xdr:col>13</xdr:col>
                <xdr:colOff>66675</xdr:colOff>
                <xdr:row>5</xdr:row>
                <xdr:rowOff>9525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Validation!$T$66:$AC$66</xm:f>
          </x14:formula1>
          <xm:sqref>I27</xm:sqref>
        </x14:dataValidation>
        <x14:dataValidation type="list" allowBlank="1" showInputMessage="1" showErrorMessage="1">
          <x14:formula1>
            <xm:f>Validation!$T$65:$AC$65</xm:f>
          </x14:formula1>
          <xm:sqref>I26</xm:sqref>
        </x14:dataValidation>
        <x14:dataValidation type="list" allowBlank="1" showInputMessage="1" showErrorMessage="1">
          <x14:formula1>
            <xm:f>Validation!$T$64:$AC$64</xm:f>
          </x14:formula1>
          <xm:sqref>I25</xm:sqref>
        </x14:dataValidation>
        <x14:dataValidation type="list" allowBlank="1" showInputMessage="1" showErrorMessage="1">
          <x14:formula1>
            <xm:f>Validation!$T$63:$AC$63</xm:f>
          </x14:formula1>
          <xm:sqref>I24</xm:sqref>
        </x14:dataValidation>
        <x14:dataValidation type="list" allowBlank="1" showInputMessage="1" showErrorMessage="1">
          <x14:formula1>
            <xm:f>Validation!$T$62:$AC$62</xm:f>
          </x14:formula1>
          <xm:sqref>I23</xm:sqref>
        </x14:dataValidation>
        <x14:dataValidation type="list" allowBlank="1" showInputMessage="1" showErrorMessage="1">
          <x14:formula1>
            <xm:f>Validation!$T$61:$AC$61</xm:f>
          </x14:formula1>
          <xm:sqref>I22</xm:sqref>
        </x14:dataValidation>
        <x14:dataValidation type="list" allowBlank="1" showInputMessage="1" showErrorMessage="1">
          <x14:formula1>
            <xm:f>Validation!$T$60:$AC$60</xm:f>
          </x14:formula1>
          <xm:sqref>I21</xm:sqref>
        </x14:dataValidation>
        <x14:dataValidation type="list" allowBlank="1" showInputMessage="1" showErrorMessage="1">
          <x14:formula1>
            <xm:f>Validation!$T$59:$AC$59</xm:f>
          </x14:formula1>
          <xm:sqref>I20</xm:sqref>
        </x14:dataValidation>
        <x14:dataValidation type="list" allowBlank="1" showInputMessage="1" showErrorMessage="1">
          <x14:formula1>
            <xm:f>Validation!$T$58:$AC$58</xm:f>
          </x14:formula1>
          <xm:sqref>I19</xm:sqref>
        </x14:dataValidation>
        <x14:dataValidation type="list" allowBlank="1" showInputMessage="1" showErrorMessage="1">
          <x14:formula1>
            <xm:f>Validation!$T$57:$AC$57</xm:f>
          </x14:formula1>
          <xm:sqref>I18</xm:sqref>
        </x14:dataValidation>
        <x14:dataValidation type="list" allowBlank="1" showInputMessage="1" showErrorMessage="1">
          <x14:formula1>
            <xm:f>Validation!$T$56:$AC$56</xm:f>
          </x14:formula1>
          <xm:sqref>I17</xm:sqref>
        </x14:dataValidation>
        <x14:dataValidation type="list" allowBlank="1" showInputMessage="1" showErrorMessage="1">
          <x14:formula1>
            <xm:f>Validation!$T$55:$AC$55</xm:f>
          </x14:formula1>
          <xm:sqref>I16</xm:sqref>
        </x14:dataValidation>
        <x14:dataValidation type="list" allowBlank="1" showInputMessage="1" showErrorMessage="1">
          <x14:formula1>
            <xm:f>Validation!$T$54:$AC$54</xm:f>
          </x14:formula1>
          <xm:sqref>I15</xm:sqref>
        </x14:dataValidation>
        <x14:dataValidation type="list" allowBlank="1" showInputMessage="1" showErrorMessage="1">
          <x14:formula1>
            <xm:f>Validation!$T$53:$AC$53</xm:f>
          </x14:formula1>
          <xm:sqref>I14</xm:sqref>
        </x14:dataValidation>
        <x14:dataValidation type="list" allowBlank="1" showInputMessage="1" showErrorMessage="1">
          <x14:formula1>
            <xm:f>Validation!$T$52:$AC$52</xm:f>
          </x14:formula1>
          <xm:sqref>I13</xm:sqref>
        </x14:dataValidation>
        <x14:dataValidation type="list" allowBlank="1" showInputMessage="1" showErrorMessage="1">
          <x14:formula1>
            <xm:f>Validation!$A$2:$A$3</xm:f>
          </x14:formula1>
          <xm:sqref>E29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Validation"/>
  <dimension ref="A1:AI78"/>
  <sheetViews>
    <sheetView topLeftCell="AB1" zoomScaleNormal="100" workbookViewId="0">
      <selection activeCell="AI1" sqref="AI1:AI2"/>
    </sheetView>
  </sheetViews>
  <sheetFormatPr defaultRowHeight="15" customHeight="1" x14ac:dyDescent="0.25"/>
  <cols>
    <col min="1" max="1" width="6.5703125" bestFit="1" customWidth="1"/>
    <col min="2" max="2" width="12.85546875" customWidth="1"/>
    <col min="3" max="3" width="12.7109375" customWidth="1"/>
    <col min="4" max="4" width="52" bestFit="1" customWidth="1"/>
    <col min="5" max="5" width="27.7109375" bestFit="1" customWidth="1"/>
    <col min="6" max="6" width="9" bestFit="1" customWidth="1"/>
    <col min="7" max="7" width="30.28515625" bestFit="1" customWidth="1"/>
    <col min="8" max="8" width="30" bestFit="1" customWidth="1"/>
    <col min="9" max="9" width="17.85546875" bestFit="1" customWidth="1"/>
    <col min="10" max="10" width="14.7109375" bestFit="1" customWidth="1"/>
    <col min="11" max="11" width="10.42578125" bestFit="1" customWidth="1"/>
    <col min="12" max="12" width="53.85546875" customWidth="1"/>
    <col min="14" max="14" width="6.42578125" style="5" bestFit="1" customWidth="1"/>
    <col min="15" max="15" width="5.85546875" style="5" bestFit="1" customWidth="1"/>
    <col min="16" max="16" width="52" style="5" bestFit="1" customWidth="1"/>
    <col min="17" max="18" width="18.5703125" style="5" bestFit="1" customWidth="1"/>
    <col min="19" max="19" width="9.140625" style="5"/>
    <col min="20" max="20" width="16.5703125" bestFit="1" customWidth="1"/>
    <col min="22" max="22" width="9.140625" customWidth="1"/>
    <col min="30" max="30" width="14.5703125" customWidth="1"/>
    <col min="31" max="31" width="17" bestFit="1" customWidth="1"/>
    <col min="32" max="32" width="41.140625" bestFit="1" customWidth="1"/>
    <col min="33" max="33" width="31.42578125" bestFit="1" customWidth="1"/>
    <col min="34" max="34" width="40" bestFit="1" customWidth="1"/>
    <col min="35" max="35" width="20.7109375" customWidth="1"/>
  </cols>
  <sheetData>
    <row r="1" spans="1:35" ht="15" customHeight="1" x14ac:dyDescent="0.25">
      <c r="A1" t="s">
        <v>36</v>
      </c>
      <c r="B1" t="s">
        <v>294</v>
      </c>
      <c r="D1" t="s">
        <v>92</v>
      </c>
      <c r="E1" t="s">
        <v>2</v>
      </c>
      <c r="F1" t="s">
        <v>10</v>
      </c>
      <c r="G1" t="s">
        <v>5</v>
      </c>
      <c r="H1" t="s">
        <v>4</v>
      </c>
      <c r="I1" t="s">
        <v>71</v>
      </c>
      <c r="J1" t="s">
        <v>59</v>
      </c>
      <c r="K1" t="s">
        <v>68</v>
      </c>
      <c r="L1" s="1" t="s">
        <v>13</v>
      </c>
      <c r="M1" t="s">
        <v>87</v>
      </c>
      <c r="N1" s="5" t="s">
        <v>108</v>
      </c>
      <c r="O1" s="5" t="s">
        <v>87</v>
      </c>
      <c r="P1" t="s">
        <v>109</v>
      </c>
      <c r="Q1" s="5" t="s">
        <v>294</v>
      </c>
      <c r="T1" t="str">
        <f>IF(Calc!E20="LON","01","01")</f>
        <v>01</v>
      </c>
      <c r="U1" t="str">
        <f>IF(Calc!E20="LON","01","02")</f>
        <v>02</v>
      </c>
      <c r="V1" t="str">
        <f>IF(Calc!E20="LON","01","03")</f>
        <v>03</v>
      </c>
      <c r="W1" t="str">
        <f>IF(Calc!E20="LON","01","04")</f>
        <v>04</v>
      </c>
      <c r="X1" t="str">
        <f>IF(Calc!E20="LON","01","05")</f>
        <v>05</v>
      </c>
      <c r="Y1" t="str">
        <f>IF(Calc!E20="LON","01","06")</f>
        <v>06</v>
      </c>
      <c r="Z1" t="str">
        <f>IF(Calc!E20="LON","01","07")</f>
        <v>07</v>
      </c>
      <c r="AA1" t="str">
        <f>IF(Calc!E20="LON","01","08")</f>
        <v>08</v>
      </c>
      <c r="AB1" t="str">
        <f>IF(Calc!E20="LON","01","09")</f>
        <v>09</v>
      </c>
      <c r="AC1" t="str">
        <f>IF(Calc!E20="LON","01","10")</f>
        <v>10</v>
      </c>
      <c r="AD1" s="20" t="s">
        <v>225</v>
      </c>
      <c r="AE1" t="s">
        <v>241</v>
      </c>
      <c r="AF1" t="s">
        <v>242</v>
      </c>
      <c r="AG1" t="s">
        <v>243</v>
      </c>
      <c r="AH1" t="s">
        <v>263</v>
      </c>
      <c r="AI1" s="199" t="s">
        <v>336</v>
      </c>
    </row>
    <row r="2" spans="1:35" ht="15" customHeight="1" x14ac:dyDescent="0.25">
      <c r="A2" t="s">
        <v>0</v>
      </c>
      <c r="B2" t="str">
        <f>IF(Payroll_Bridge_Checklist!$E$32="CORP",N1,IF(Payroll_Bridge_Checklist!$E$32="INST",N28,IF(Payroll_Bridge_Checklist!$E$32="INO2",N14,(IF(Payroll_Bridge_Checklist!$E$32="PNP",N40,N1)))))</f>
        <v>ATK</v>
      </c>
      <c r="C2" t="str">
        <f>IF(Payroll_Bridge_Checklist!$E$32="CORP",O1,IF(Payroll_Bridge_Checklist!$E$32="INST",O28,IF(Payroll_Bridge_Checklist!$E$32="INO2",O14,(IF(Payroll_Bridge_Checklist!$E$32="PNP",O40,O1)))))</f>
        <v>CORP</v>
      </c>
      <c r="D2" t="str">
        <f>IF(Payroll_Bridge_Checklist!$E$31="CORP",P1,IF(Payroll_Bridge_Checklist!$E$31="INST",P28,IF(Payroll_Bridge_Checklist!$E$31="INO2",P14,(IF(Payroll_Bridge_Checklist!$E$31="PNP",P40,P1)))))</f>
        <v>EMPLOYEE AFTER TAX</v>
      </c>
      <c r="E2" t="s">
        <v>3</v>
      </c>
      <c r="F2" t="s">
        <v>12</v>
      </c>
      <c r="G2" t="s">
        <v>54</v>
      </c>
      <c r="H2" t="s">
        <v>46</v>
      </c>
      <c r="I2" t="s">
        <v>8</v>
      </c>
      <c r="J2" t="s">
        <v>56</v>
      </c>
      <c r="K2" t="s">
        <v>69</v>
      </c>
      <c r="L2" s="1" t="s">
        <v>14</v>
      </c>
      <c r="M2" t="s">
        <v>88</v>
      </c>
      <c r="N2" s="5" t="s">
        <v>110</v>
      </c>
      <c r="O2" s="5" t="s">
        <v>87</v>
      </c>
      <c r="P2" t="s">
        <v>111</v>
      </c>
      <c r="Q2" s="5" t="str">
        <f>IF(Payroll_Bridge_Checklist!E32="INST",Validation!R5,IF(Payroll_Bridge_Checklist!E32="INO2",Validation!R4,IF(Payroll_Bridge_Checklist!E32="PNP",Validation!R6,Validation!R3)))</f>
        <v>Validation!N1:N13</v>
      </c>
      <c r="T2" t="str">
        <f>IF(Calc!E21="LON","01","01")</f>
        <v>01</v>
      </c>
      <c r="U2" t="str">
        <f>IF(Calc!E21="LON","01","02")</f>
        <v>02</v>
      </c>
      <c r="V2" t="str">
        <f>IF(Calc!E21="LON","01","03")</f>
        <v>03</v>
      </c>
      <c r="W2" t="str">
        <f>IF(Calc!E21="LON","01","04")</f>
        <v>04</v>
      </c>
      <c r="X2" t="str">
        <f>IF(Calc!E21="LON","01","05")</f>
        <v>05</v>
      </c>
      <c r="Y2" t="str">
        <f>IF(Calc!E21="LON","01","06")</f>
        <v>06</v>
      </c>
      <c r="Z2" t="str">
        <f>IF(Calc!E21="LON","01","07")</f>
        <v>07</v>
      </c>
      <c r="AA2" t="str">
        <f>IF(Calc!E21="LON","01","08")</f>
        <v>08</v>
      </c>
      <c r="AB2" t="str">
        <f>IF(Calc!E21="LON","01","09")</f>
        <v>09</v>
      </c>
      <c r="AC2" t="str">
        <f>IF(Calc!E21="LON","01","10")</f>
        <v>10</v>
      </c>
      <c r="AD2" s="20" t="s">
        <v>226</v>
      </c>
      <c r="AE2" t="s">
        <v>232</v>
      </c>
      <c r="AF2" s="222" t="s">
        <v>144</v>
      </c>
      <c r="AG2" s="21" t="s">
        <v>210</v>
      </c>
      <c r="AH2" t="s">
        <v>261</v>
      </c>
      <c r="AI2" s="199" t="s">
        <v>337</v>
      </c>
    </row>
    <row r="3" spans="1:35" ht="15" customHeight="1" x14ac:dyDescent="0.25">
      <c r="A3" t="s">
        <v>1</v>
      </c>
      <c r="B3" t="str">
        <f>IF(Payroll_Bridge_Checklist!$E$32="CORP",N2,IF(Payroll_Bridge_Checklist!$E$32="INST",N29,IF(Payroll_Bridge_Checklist!$E$32="INO2",N15,(IF(Payroll_Bridge_Checklist!$E$32="PNP",N41,N2)))))</f>
        <v>BTK</v>
      </c>
      <c r="C3" t="str">
        <f>IF(Payroll_Bridge_Checklist!$E$32="CORP",O2,IF(Payroll_Bridge_Checklist!$E$32="INST",O29,IF(Payroll_Bridge_Checklist!$E$32="INO2",O15,(IF(Payroll_Bridge_Checklist!$E$32="PNP",O41,O2)))))</f>
        <v>CORP</v>
      </c>
      <c r="D3" t="str">
        <f>IF(Payroll_Bridge_Checklist!$E$31="CORP",P2,IF(Payroll_Bridge_Checklist!$E$31="INST",P29,IF(Payroll_Bridge_Checklist!$E$31="INO2",P15,(IF(Payroll_Bridge_Checklist!$E$31="PNP",P41,P2)))))</f>
        <v>EMPLOYEE BEFORE TAX</v>
      </c>
      <c r="E3" t="s">
        <v>7</v>
      </c>
      <c r="F3" t="s">
        <v>11</v>
      </c>
      <c r="G3" t="s">
        <v>55</v>
      </c>
      <c r="H3" t="s">
        <v>47</v>
      </c>
      <c r="I3" t="s">
        <v>9</v>
      </c>
      <c r="J3" t="s">
        <v>58</v>
      </c>
      <c r="K3" t="s">
        <v>70</v>
      </c>
      <c r="L3" s="1" t="s">
        <v>15</v>
      </c>
      <c r="M3" t="s">
        <v>86</v>
      </c>
      <c r="N3" s="5" t="s">
        <v>112</v>
      </c>
      <c r="O3" s="5" t="s">
        <v>87</v>
      </c>
      <c r="P3" t="s">
        <v>113</v>
      </c>
      <c r="Q3" s="5" t="s">
        <v>87</v>
      </c>
      <c r="R3" s="5" t="s">
        <v>93</v>
      </c>
      <c r="T3" t="str">
        <f>IF(Calc!E22="LON","01","01")</f>
        <v>01</v>
      </c>
      <c r="U3" t="str">
        <f>IF(Calc!E22="LON","01","02")</f>
        <v>02</v>
      </c>
      <c r="V3" t="str">
        <f>IF(Calc!E22="LON","01","03")</f>
        <v>03</v>
      </c>
      <c r="W3" t="str">
        <f>IF(Calc!E22="LON","01","04")</f>
        <v>04</v>
      </c>
      <c r="X3" t="str">
        <f>IF(Calc!E22="LON","01","05")</f>
        <v>05</v>
      </c>
      <c r="Y3" t="str">
        <f>IF(Calc!E22="LON","01","06")</f>
        <v>06</v>
      </c>
      <c r="Z3" t="str">
        <f>IF(Calc!E22="LON","01","07")</f>
        <v>07</v>
      </c>
      <c r="AA3" t="str">
        <f>IF(Calc!E22="LON","01","08")</f>
        <v>08</v>
      </c>
      <c r="AB3" t="str">
        <f>IF(Calc!E22="LON","01","09")</f>
        <v>09</v>
      </c>
      <c r="AC3" t="str">
        <f>IF(Calc!E22="LON","01","10")</f>
        <v>10</v>
      </c>
      <c r="AE3" t="s">
        <v>233</v>
      </c>
      <c r="AF3" s="35" t="s">
        <v>141</v>
      </c>
      <c r="AG3" s="21" t="s">
        <v>213</v>
      </c>
      <c r="AH3" s="107" t="s">
        <v>272</v>
      </c>
    </row>
    <row r="4" spans="1:35" ht="15" customHeight="1" x14ac:dyDescent="0.25">
      <c r="B4" t="str">
        <f>IF(Payroll_Bridge_Checklist!$E$32="CORP",N3,IF(Payroll_Bridge_Checklist!$E$32="INST",N30,IF(Payroll_Bridge_Checklist!$E$32="INO2",N16,(IF(Payroll_Bridge_Checklist!$E$32="PNP",N42,N3)))))</f>
        <v>ERM</v>
      </c>
      <c r="C4" t="str">
        <f>IF(Payroll_Bridge_Checklist!$E$32="CORP",O3,IF(Payroll_Bridge_Checklist!$E$32="INST",O30,IF(Payroll_Bridge_Checklist!$E$32="INO2",O16,(IF(Payroll_Bridge_Checklist!$E$32="PNP",O42,O3)))))</f>
        <v>CORP</v>
      </c>
      <c r="D4" t="str">
        <f>IF(Payroll_Bridge_Checklist!$E$31="CORP",P3,IF(Payroll_Bridge_Checklist!$E$31="INST",P30,IF(Payroll_Bridge_Checklist!$E$31="INO2",P16,(IF(Payroll_Bridge_Checklist!$E$31="PNP",P42,P3)))))</f>
        <v>EMPLOYER MATCH</v>
      </c>
      <c r="E4" t="s">
        <v>72</v>
      </c>
      <c r="G4" t="s">
        <v>279</v>
      </c>
      <c r="H4" t="s">
        <v>74</v>
      </c>
      <c r="I4" t="s">
        <v>6</v>
      </c>
      <c r="J4" t="s">
        <v>102</v>
      </c>
      <c r="K4" t="s">
        <v>26</v>
      </c>
      <c r="L4" s="1" t="s">
        <v>16</v>
      </c>
      <c r="M4" t="s">
        <v>89</v>
      </c>
      <c r="N4" s="5" t="s">
        <v>114</v>
      </c>
      <c r="O4" s="5" t="s">
        <v>87</v>
      </c>
      <c r="P4" t="s">
        <v>115</v>
      </c>
      <c r="Q4" s="5" t="s">
        <v>86</v>
      </c>
      <c r="R4" s="5" t="s">
        <v>94</v>
      </c>
      <c r="T4" t="str">
        <f>IF(Calc!E23="LON","01","01")</f>
        <v>01</v>
      </c>
      <c r="U4" t="str">
        <f>IF(Calc!E23="LON","01","02")</f>
        <v>02</v>
      </c>
      <c r="V4" t="str">
        <f>IF(Calc!E23="LON","01","03")</f>
        <v>03</v>
      </c>
      <c r="W4" t="str">
        <f>IF(Calc!E23="LON","01","04")</f>
        <v>04</v>
      </c>
      <c r="X4" t="str">
        <f>IF(Calc!E23="LON","01","05")</f>
        <v>05</v>
      </c>
      <c r="Y4" t="str">
        <f>IF(Calc!E23="LON","01","06")</f>
        <v>06</v>
      </c>
      <c r="Z4" t="str">
        <f>IF(Calc!E23="LON","01","07")</f>
        <v>07</v>
      </c>
      <c r="AA4" t="str">
        <f>IF(Calc!E23="LON","01","08")</f>
        <v>08</v>
      </c>
      <c r="AB4" t="str">
        <f>IF(Calc!E23="LON","01","09")</f>
        <v>09</v>
      </c>
      <c r="AC4" t="str">
        <f>IF(Calc!E23="LON","01","10")</f>
        <v>10</v>
      </c>
      <c r="AE4" t="s">
        <v>234</v>
      </c>
      <c r="AF4" s="35" t="s">
        <v>142</v>
      </c>
      <c r="AG4" s="21" t="s">
        <v>214</v>
      </c>
      <c r="AH4" t="s">
        <v>262</v>
      </c>
    </row>
    <row r="5" spans="1:35" ht="15" customHeight="1" x14ac:dyDescent="0.25">
      <c r="B5" t="str">
        <f>IF(Payroll_Bridge_Checklist!$E$32="CORP",N4,IF(Payroll_Bridge_Checklist!$E$32="INST",N31,IF(Payroll_Bridge_Checklist!$E$32="INO2",N17,(IF(Payroll_Bridge_Checklist!$E$32="PNP",N43,N4)))))</f>
        <v>ERO</v>
      </c>
      <c r="C5" t="str">
        <f>IF(Payroll_Bridge_Checklist!$E$32="CORP",O4,IF(Payroll_Bridge_Checklist!$E$32="INST",O31,IF(Payroll_Bridge_Checklist!$E$32="INO2",O17,(IF(Payroll_Bridge_Checklist!$E$32="PNP",O43,O4)))))</f>
        <v>CORP</v>
      </c>
      <c r="D5" t="str">
        <f>IF(Payroll_Bridge_Checklist!$E$31="CORP",P4,IF(Payroll_Bridge_Checklist!$E$31="INST",P31,IF(Payroll_Bridge_Checklist!$E$31="INO2",P17,(IF(Payroll_Bridge_Checklist!$E$31="PNP",P43,P4)))))</f>
        <v>OTHER EMPLOYER CONTRIBUTIONS</v>
      </c>
      <c r="E5" t="s">
        <v>73</v>
      </c>
      <c r="G5" t="s">
        <v>6</v>
      </c>
      <c r="H5" t="s">
        <v>53</v>
      </c>
      <c r="J5" t="s">
        <v>57</v>
      </c>
      <c r="L5" s="1" t="s">
        <v>17</v>
      </c>
      <c r="N5" s="5" t="s">
        <v>116</v>
      </c>
      <c r="O5" s="5" t="s">
        <v>87</v>
      </c>
      <c r="P5" t="s">
        <v>117</v>
      </c>
      <c r="Q5" s="5" t="s">
        <v>88</v>
      </c>
      <c r="R5" s="5" t="s">
        <v>95</v>
      </c>
      <c r="S5"/>
      <c r="T5" t="str">
        <f>IF(Calc!E24="LON","01","01")</f>
        <v>01</v>
      </c>
      <c r="U5" t="str">
        <f>IF(Calc!E24="LON","01","02")</f>
        <v>02</v>
      </c>
      <c r="V5" t="str">
        <f>IF(Calc!E24="LON","01","03")</f>
        <v>03</v>
      </c>
      <c r="W5" t="str">
        <f>IF(Calc!E24="LON","01","04")</f>
        <v>04</v>
      </c>
      <c r="X5" t="str">
        <f>IF(Calc!E24="LON","01","05")</f>
        <v>05</v>
      </c>
      <c r="Y5" t="str">
        <f>IF(Calc!E24="LON","01","06")</f>
        <v>06</v>
      </c>
      <c r="Z5" t="str">
        <f>IF(Calc!E24="LON","01","07")</f>
        <v>07</v>
      </c>
      <c r="AA5" t="str">
        <f>IF(Calc!E24="LON","01","08")</f>
        <v>08</v>
      </c>
      <c r="AB5" t="str">
        <f>IF(Calc!E24="LON","01","09")</f>
        <v>09</v>
      </c>
      <c r="AC5" t="str">
        <f>IF(Calc!E24="LON","01","10")</f>
        <v>10</v>
      </c>
      <c r="AE5" t="s">
        <v>236</v>
      </c>
      <c r="AF5" s="35" t="s">
        <v>143</v>
      </c>
      <c r="AG5" s="21" t="s">
        <v>215</v>
      </c>
      <c r="AH5" t="s">
        <v>26</v>
      </c>
    </row>
    <row r="6" spans="1:35" ht="15" customHeight="1" x14ac:dyDescent="0.25">
      <c r="B6" t="str">
        <f>IF(Payroll_Bridge_Checklist!$E$32="CORP",N5,IF(Payroll_Bridge_Checklist!$E$32="INST",N32,IF(Payroll_Bridge_Checklist!$E$32="INO2",N18,(IF(Payroll_Bridge_Checklist!$E$32="PNP",N44,N5)))))</f>
        <v>LON</v>
      </c>
      <c r="C6" t="str">
        <f>IF(Payroll_Bridge_Checklist!$E$32="CORP",O5,IF(Payroll_Bridge_Checklist!$E$32="INST",O32,IF(Payroll_Bridge_Checklist!$E$32="INO2",O18,(IF(Payroll_Bridge_Checklist!$E$32="PNP",O44,O5)))))</f>
        <v>CORP</v>
      </c>
      <c r="D6" t="str">
        <f>IF(Payroll_Bridge_Checklist!$E$31="CORP",P5,IF(Payroll_Bridge_Checklist!$E$31="INST",P32,IF(Payroll_Bridge_Checklist!$E$31="INO2",P18,(IF(Payroll_Bridge_Checklist!$E$31="PNP",P44,P5)))))</f>
        <v>LOAN REPAYMENT</v>
      </c>
      <c r="E6" t="s">
        <v>66</v>
      </c>
      <c r="H6" t="s">
        <v>6</v>
      </c>
      <c r="J6" t="s">
        <v>140</v>
      </c>
      <c r="L6" s="1" t="s">
        <v>18</v>
      </c>
      <c r="N6" s="5" t="s">
        <v>118</v>
      </c>
      <c r="O6" s="5" t="s">
        <v>87</v>
      </c>
      <c r="P6" t="s">
        <v>119</v>
      </c>
      <c r="Q6" s="5" t="s">
        <v>89</v>
      </c>
      <c r="R6" t="s">
        <v>96</v>
      </c>
      <c r="S6"/>
      <c r="T6" t="str">
        <f>IF(Calc!E25="LON","01","01")</f>
        <v>01</v>
      </c>
      <c r="U6" t="str">
        <f>IF(Calc!E25="LON","01","02")</f>
        <v>02</v>
      </c>
      <c r="V6" t="str">
        <f>IF(Calc!E25="LON","01","03")</f>
        <v>03</v>
      </c>
      <c r="W6" t="str">
        <f>IF(Calc!E25="LON","01","04")</f>
        <v>04</v>
      </c>
      <c r="X6" t="str">
        <f>IF(Calc!E25="LON","01","05")</f>
        <v>05</v>
      </c>
      <c r="Y6" t="str">
        <f>IF(Calc!E25="LON","01","06")</f>
        <v>06</v>
      </c>
      <c r="Z6" t="str">
        <f>IF(Calc!E25="LON","01","07")</f>
        <v>07</v>
      </c>
      <c r="AA6" t="str">
        <f>IF(Calc!E25="LON","01","08")</f>
        <v>08</v>
      </c>
      <c r="AB6" t="str">
        <f>IF(Calc!E25="LON","01","09")</f>
        <v>09</v>
      </c>
      <c r="AC6" t="str">
        <f>IF(Calc!E25="LON","01","10")</f>
        <v>10</v>
      </c>
      <c r="AE6" t="s">
        <v>237</v>
      </c>
      <c r="AF6" s="35" t="s">
        <v>286</v>
      </c>
      <c r="AG6" s="21" t="s">
        <v>216</v>
      </c>
    </row>
    <row r="7" spans="1:35" ht="15" customHeight="1" x14ac:dyDescent="0.25">
      <c r="B7" t="str">
        <f>IF(Payroll_Bridge_Checklist!$E$32="CORP",N6,IF(Payroll_Bridge_Checklist!$E$32="INST",N33,IF(Payroll_Bridge_Checklist!$E$32="INO2",N19,(IF(Payroll_Bridge_Checklist!$E$32="PNP",N45,N6)))))</f>
        <v>NQE</v>
      </c>
      <c r="C7" t="str">
        <f>IF(Payroll_Bridge_Checklist!$E$32="CORP",O6,IF(Payroll_Bridge_Checklist!$E$32="INST",O33,IF(Payroll_Bridge_Checklist!$E$32="INO2",O19,(IF(Payroll_Bridge_Checklist!$E$32="PNP",O45,O6)))))</f>
        <v>CORP</v>
      </c>
      <c r="D7" t="str">
        <f>IF(Payroll_Bridge_Checklist!$E$31="CORP",P6,IF(Payroll_Bridge_Checklist!$E$31="INST",P33,IF(Payroll_Bridge_Checklist!$E$31="INO2",P19,(IF(Payroll_Bridge_Checklist!$E$31="PNP",P45,P6)))))</f>
        <v>EMPLOYEE PRE-TAX NONQUALIFIED</v>
      </c>
      <c r="E7" s="137" t="s">
        <v>280</v>
      </c>
      <c r="J7" t="s">
        <v>97</v>
      </c>
      <c r="L7" s="1" t="s">
        <v>19</v>
      </c>
      <c r="N7" s="5" t="s">
        <v>120</v>
      </c>
      <c r="O7" s="5" t="s">
        <v>87</v>
      </c>
      <c r="P7" t="s">
        <v>121</v>
      </c>
      <c r="T7" t="str">
        <f>IF(Calc!E26="LON","01","01")</f>
        <v>01</v>
      </c>
      <c r="U7" t="str">
        <f>IF(Calc!E26="LON","01","02")</f>
        <v>02</v>
      </c>
      <c r="V7" t="str">
        <f>IF(Calc!E26="LON","01","03")</f>
        <v>03</v>
      </c>
      <c r="W7" t="str">
        <f>IF(Calc!E26="LON","01","04")</f>
        <v>04</v>
      </c>
      <c r="X7" t="str">
        <f>IF(Calc!E26="LON","01","05")</f>
        <v>05</v>
      </c>
      <c r="Y7" t="str">
        <f>IF(Calc!E26="LON","01","06")</f>
        <v>06</v>
      </c>
      <c r="Z7" t="str">
        <f>IF(Calc!E26="LON","01","07")</f>
        <v>07</v>
      </c>
      <c r="AA7" t="str">
        <f>IF(Calc!E26="LON","01","08")</f>
        <v>08</v>
      </c>
      <c r="AB7" t="str">
        <f>IF(Calc!E26="LON","01","09")</f>
        <v>09</v>
      </c>
      <c r="AC7" t="str">
        <f>IF(Calc!E26="LON","01","10")</f>
        <v>10</v>
      </c>
      <c r="AE7" t="s">
        <v>267</v>
      </c>
      <c r="AF7" s="35" t="s">
        <v>154</v>
      </c>
      <c r="AG7" s="21" t="s">
        <v>219</v>
      </c>
    </row>
    <row r="8" spans="1:35" ht="15" customHeight="1" x14ac:dyDescent="0.25">
      <c r="B8" t="str">
        <f>IF(Payroll_Bridge_Checklist!$E$32="CORP",N7,IF(Payroll_Bridge_Checklist!$E$32="INST",N34,IF(Payroll_Bridge_Checklist!$E$32="INO2",N20,(IF(Payroll_Bridge_Checklist!$E$32="PNP",N46,N7)))))</f>
        <v>NQR</v>
      </c>
      <c r="C8" t="str">
        <f>IF(Payroll_Bridge_Checklist!$E$32="CORP",O7,IF(Payroll_Bridge_Checklist!$E$32="INST",O34,IF(Payroll_Bridge_Checklist!$E$32="INO2",O20,(IF(Payroll_Bridge_Checklist!$E$32="PNP",O46,O7)))))</f>
        <v>CORP</v>
      </c>
      <c r="D8" t="str">
        <f>IF(Payroll_Bridge_Checklist!$E$31="CORP",P7,IF(Payroll_Bridge_Checklist!$E$31="INST",P34,IF(Payroll_Bridge_Checklist!$E$31="INO2",P20,(IF(Payroll_Bridge_Checklist!$E$31="PNP",P46,P7)))))</f>
        <v>EMPLOYER PRE-TAX NONQUALIFIED</v>
      </c>
      <c r="E8" s="137" t="s">
        <v>281</v>
      </c>
      <c r="J8" t="s">
        <v>98</v>
      </c>
      <c r="L8" s="1" t="s">
        <v>20</v>
      </c>
      <c r="N8" s="5" t="s">
        <v>122</v>
      </c>
      <c r="O8" s="5" t="s">
        <v>87</v>
      </c>
      <c r="P8" t="s">
        <v>123</v>
      </c>
      <c r="T8" t="str">
        <f>IF(Calc!E27="LON","01","01")</f>
        <v>01</v>
      </c>
      <c r="U8" t="str">
        <f>IF(Calc!E27="LON","01","02")</f>
        <v>02</v>
      </c>
      <c r="V8" t="str">
        <f>IF(Calc!E27="LON","01","03")</f>
        <v>03</v>
      </c>
      <c r="W8" t="str">
        <f>IF(Calc!E27="LON","01","04")</f>
        <v>04</v>
      </c>
      <c r="X8" t="str">
        <f>IF(Calc!E27="LON","01","05")</f>
        <v>05</v>
      </c>
      <c r="Y8" t="str">
        <f>IF(Calc!E27="LON","01","06")</f>
        <v>06</v>
      </c>
      <c r="Z8" t="str">
        <f>IF(Calc!E27="LON","01","07")</f>
        <v>07</v>
      </c>
      <c r="AA8" t="str">
        <f>IF(Calc!E27="LON","01","08")</f>
        <v>08</v>
      </c>
      <c r="AB8" t="str">
        <f>IF(Calc!E27="LON","01","09")</f>
        <v>09</v>
      </c>
      <c r="AC8" t="str">
        <f>IF(Calc!E27="LON","01","10")</f>
        <v>10</v>
      </c>
      <c r="AF8" s="35" t="s">
        <v>155</v>
      </c>
      <c r="AG8" s="21" t="s">
        <v>220</v>
      </c>
    </row>
    <row r="9" spans="1:35" ht="15" customHeight="1" x14ac:dyDescent="0.25">
      <c r="B9" t="str">
        <f>IF(Payroll_Bridge_Checklist!$E$32="CORP",N8,IF(Payroll_Bridge_Checklist!$E$32="INST",N35,IF(Payroll_Bridge_Checklist!$E$32="INO2",N21,(IF(Payroll_Bridge_Checklist!$E$32="PNP",N47,N8)))))</f>
        <v>QAC</v>
      </c>
      <c r="C9" t="str">
        <f>IF(Payroll_Bridge_Checklist!$E$32="CORP",O8,IF(Payroll_Bridge_Checklist!$E$32="INST",O35,IF(Payroll_Bridge_Checklist!$E$32="INO2",O21,(IF(Payroll_Bridge_Checklist!$E$32="PNP",O47,O8)))))</f>
        <v>CORP</v>
      </c>
      <c r="D9" t="str">
        <f>IF(Payroll_Bridge_Checklist!$E$31="CORP",P8,IF(Payroll_Bridge_Checklist!$E$31="INST",P35,IF(Payroll_Bridge_Checklist!$E$31="INO2",P21,(IF(Payroll_Bridge_Checklist!$E$31="PNP",P47,P8)))))</f>
        <v>SAFE HARBOR QACA EMPLOYER CONTRIBUTION</v>
      </c>
      <c r="E9" s="137" t="s">
        <v>26</v>
      </c>
      <c r="G9" s="25"/>
      <c r="J9" t="s">
        <v>99</v>
      </c>
      <c r="L9" s="1" t="s">
        <v>21</v>
      </c>
      <c r="N9" s="5" t="s">
        <v>124</v>
      </c>
      <c r="O9" s="5" t="s">
        <v>87</v>
      </c>
      <c r="P9" t="s">
        <v>125</v>
      </c>
      <c r="T9" t="str">
        <f>IF(Calc!E28="LON","01","01")</f>
        <v>01</v>
      </c>
      <c r="U9" t="str">
        <f>IF(Calc!E28="LON","01","02")</f>
        <v>02</v>
      </c>
      <c r="V9" t="str">
        <f>IF(Calc!E28="LON","01","03")</f>
        <v>03</v>
      </c>
      <c r="W9" t="str">
        <f>IF(Calc!E28="LON","01","04")</f>
        <v>04</v>
      </c>
      <c r="X9" t="str">
        <f>IF(Calc!E28="LON","01","05")</f>
        <v>05</v>
      </c>
      <c r="Y9" t="str">
        <f>IF(Calc!E28="LON","01","06")</f>
        <v>06</v>
      </c>
      <c r="Z9" t="str">
        <f>IF(Calc!E28="LON","01","07")</f>
        <v>07</v>
      </c>
      <c r="AA9" t="str">
        <f>IF(Calc!E28="LON","01","08")</f>
        <v>08</v>
      </c>
      <c r="AB9" t="str">
        <f>IF(Calc!E28="LON","01","09")</f>
        <v>09</v>
      </c>
      <c r="AC9" t="str">
        <f>IF(Calc!E28="LON","01","10")</f>
        <v>10</v>
      </c>
      <c r="AE9" t="s">
        <v>232</v>
      </c>
      <c r="AF9" s="35" t="s">
        <v>153</v>
      </c>
      <c r="AG9" s="21" t="s">
        <v>218</v>
      </c>
    </row>
    <row r="10" spans="1:35" ht="15" customHeight="1" x14ac:dyDescent="0.25">
      <c r="B10" t="str">
        <f>IF(Payroll_Bridge_Checklist!$E$32="CORP",N9,IF(Payroll_Bridge_Checklist!$E$32="INST",N36,IF(Payroll_Bridge_Checklist!$E$32="INO2",N22,(IF(Payroll_Bridge_Checklist!$E$32="PNP",N48,N9)))))</f>
        <v>QMA</v>
      </c>
      <c r="C10" t="str">
        <f>IF(Payroll_Bridge_Checklist!$E$32="CORP",O9,IF(Payroll_Bridge_Checklist!$E$32="INST",O36,IF(Payroll_Bridge_Checklist!$E$32="INO2",O22,(IF(Payroll_Bridge_Checklist!$E$32="PNP",O48,O9)))))</f>
        <v>CORP</v>
      </c>
      <c r="D10" t="str">
        <f>IF(Payroll_Bridge_Checklist!$E$31="CORP",P9,IF(Payroll_Bridge_Checklist!$E$31="INST",P36,IF(Payroll_Bridge_Checklist!$E$31="INO2",P22,(IF(Payroll_Bridge_Checklist!$E$31="PNP",P48,P9)))))</f>
        <v>QUALIFIED MATCHING CONTRIBUTIONS</v>
      </c>
      <c r="E10" t="s">
        <v>273</v>
      </c>
      <c r="G10" s="25"/>
      <c r="J10" t="s">
        <v>100</v>
      </c>
      <c r="L10" s="1" t="s">
        <v>22</v>
      </c>
      <c r="N10" s="5" t="s">
        <v>126</v>
      </c>
      <c r="O10" s="5" t="s">
        <v>87</v>
      </c>
      <c r="P10" t="s">
        <v>127</v>
      </c>
      <c r="T10" t="str">
        <f>IF(Calc!E29="LON","01","01")</f>
        <v>01</v>
      </c>
      <c r="U10" t="str">
        <f>IF(Calc!E29="LON","01","02")</f>
        <v>02</v>
      </c>
      <c r="V10" t="str">
        <f>IF(Calc!E29="LON","01","03")</f>
        <v>03</v>
      </c>
      <c r="W10" t="str">
        <f>IF(Calc!E29="LON","01","04")</f>
        <v>04</v>
      </c>
      <c r="X10" t="str">
        <f>IF(Calc!E29="LON","01","05")</f>
        <v>05</v>
      </c>
      <c r="Y10" t="str">
        <f>IF(Calc!E29="LON","01","06")</f>
        <v>06</v>
      </c>
      <c r="Z10" t="str">
        <f>IF(Calc!E29="LON","01","07")</f>
        <v>07</v>
      </c>
      <c r="AA10" t="str">
        <f>IF(Calc!E29="LON","01","08")</f>
        <v>08</v>
      </c>
      <c r="AB10" t="str">
        <f>IF(Calc!E29="LON","01","09")</f>
        <v>09</v>
      </c>
      <c r="AC10" t="str">
        <f>IF(Calc!E29="LON","01","10")</f>
        <v>10</v>
      </c>
      <c r="AE10" s="199" t="s">
        <v>233</v>
      </c>
      <c r="AF10" s="35" t="s">
        <v>156</v>
      </c>
      <c r="AG10" s="21" t="s">
        <v>217</v>
      </c>
    </row>
    <row r="11" spans="1:35" ht="15" customHeight="1" x14ac:dyDescent="0.25">
      <c r="B11" t="str">
        <f>IF(Payroll_Bridge_Checklist!$E$32="CORP",N10,IF(Payroll_Bridge_Checklist!$E$32="INST",N37,IF(Payroll_Bridge_Checklist!$E$32="INO2",N23,(IF(Payroll_Bridge_Checklist!$E$32="PNP",N49,N10)))))</f>
        <v>QNE</v>
      </c>
      <c r="C11" t="str">
        <f>IF(Payroll_Bridge_Checklist!$E$32="CORP",O10,IF(Payroll_Bridge_Checklist!$E$32="INST",O37,IF(Payroll_Bridge_Checklist!$E$32="INO2",O23,(IF(Payroll_Bridge_Checklist!$E$32="PNP",O49,O10)))))</f>
        <v>CORP</v>
      </c>
      <c r="D11" t="str">
        <f>IF(Payroll_Bridge_Checklist!$E$31="CORP",P10,IF(Payroll_Bridge_Checklist!$E$31="INST",P37,IF(Payroll_Bridge_Checklist!$E$31="INO2",P23,(IF(Payroll_Bridge_Checklist!$E$31="PNP",P49,P10)))))</f>
        <v>QUALIFIED NON-ELECTIVE CONTRIBUTIONS</v>
      </c>
      <c r="E11" t="s">
        <v>274</v>
      </c>
      <c r="G11" s="24"/>
      <c r="J11" t="s">
        <v>101</v>
      </c>
      <c r="L11" s="1" t="s">
        <v>23</v>
      </c>
      <c r="N11" s="5" t="s">
        <v>128</v>
      </c>
      <c r="O11" s="5" t="s">
        <v>87</v>
      </c>
      <c r="P11" t="s">
        <v>129</v>
      </c>
      <c r="T11" t="str">
        <f>IF(Calc!E30="LON","01","01")</f>
        <v>01</v>
      </c>
      <c r="U11" t="str">
        <f>IF(Calc!E30="LON","01","02")</f>
        <v>02</v>
      </c>
      <c r="V11" t="str">
        <f>IF(Calc!E30="LON","01","03")</f>
        <v>03</v>
      </c>
      <c r="W11" t="str">
        <f>IF(Calc!E30="LON","01","04")</f>
        <v>04</v>
      </c>
      <c r="X11" t="str">
        <f>IF(Calc!E30="LON","01","05")</f>
        <v>05</v>
      </c>
      <c r="Y11" t="str">
        <f>IF(Calc!E30="LON","01","06")</f>
        <v>06</v>
      </c>
      <c r="Z11" t="str">
        <f>IF(Calc!E30="LON","01","07")</f>
        <v>07</v>
      </c>
      <c r="AA11" t="str">
        <f>IF(Calc!E30="LON","01","08")</f>
        <v>08</v>
      </c>
      <c r="AB11" t="str">
        <f>IF(Calc!E30="LON","01","09")</f>
        <v>09</v>
      </c>
      <c r="AC11" t="str">
        <f>IF(Calc!E30="LON","01","10")</f>
        <v>10</v>
      </c>
      <c r="AF11" s="35" t="s">
        <v>146</v>
      </c>
      <c r="AG11" s="21" t="s">
        <v>212</v>
      </c>
    </row>
    <row r="12" spans="1:35" ht="15" customHeight="1" x14ac:dyDescent="0.25">
      <c r="B12" t="str">
        <f>IF(Payroll_Bridge_Checklist!$E$32="CORP",N11,IF(Payroll_Bridge_Checklist!$E$32="INST",N38,IF(Payroll_Bridge_Checklist!$E$32="INO2",N24,(IF(Payroll_Bridge_Checklist!$E$32="PNP",N50,N11)))))</f>
        <v>RTH</v>
      </c>
      <c r="C12" t="str">
        <f>IF(Payroll_Bridge_Checklist!$E$32="CORP",O11,IF(Payroll_Bridge_Checklist!$E$32="INST",O38,IF(Payroll_Bridge_Checklist!$E$32="INO2",O24,(IF(Payroll_Bridge_Checklist!$E$32="PNP",O50,O11)))))</f>
        <v>CORP</v>
      </c>
      <c r="D12" t="str">
        <f>IF(Payroll_Bridge_Checklist!$E$31="CORP",P11,IF(Payroll_Bridge_Checklist!$E$31="INST",P38,IF(Payroll_Bridge_Checklist!$E$31="INO2",P24,(IF(Payroll_Bridge_Checklist!$E$31="PNP",P50,P11)))))</f>
        <v>ROTH CONTRIBUTION</v>
      </c>
      <c r="E12" t="s">
        <v>275</v>
      </c>
      <c r="J12" t="s">
        <v>103</v>
      </c>
      <c r="L12" s="1" t="s">
        <v>24</v>
      </c>
      <c r="N12" s="5" t="s">
        <v>130</v>
      </c>
      <c r="O12" s="5" t="s">
        <v>87</v>
      </c>
      <c r="P12" t="s">
        <v>131</v>
      </c>
      <c r="T12" t="str">
        <f>IF(Calc!E31="LON","01","01")</f>
        <v>01</v>
      </c>
      <c r="U12" t="str">
        <f>IF(Calc!E31="LON","01","02")</f>
        <v>02</v>
      </c>
      <c r="V12" t="str">
        <f>IF(Calc!E31="LON","01","03")</f>
        <v>03</v>
      </c>
      <c r="W12" t="str">
        <f>IF(Calc!E31="LON","01","04")</f>
        <v>04</v>
      </c>
      <c r="X12" t="str">
        <f>IF(Calc!E31="LON","01","05")</f>
        <v>05</v>
      </c>
      <c r="Y12" t="str">
        <f>IF(Calc!E31="LON","01","06")</f>
        <v>06</v>
      </c>
      <c r="Z12" t="str">
        <f>IF(Calc!E31="LON","01","07")</f>
        <v>07</v>
      </c>
      <c r="AA12" t="str">
        <f>IF(Calc!E31="LON","01","08")</f>
        <v>08</v>
      </c>
      <c r="AB12" t="str">
        <f>IF(Calc!E31="LON","01","09")</f>
        <v>09</v>
      </c>
      <c r="AC12" t="str">
        <f>IF(Calc!E31="LON","01","10")</f>
        <v>10</v>
      </c>
      <c r="AF12" s="35" t="s">
        <v>157</v>
      </c>
      <c r="AG12" s="21" t="s">
        <v>208</v>
      </c>
    </row>
    <row r="13" spans="1:35" ht="15" customHeight="1" x14ac:dyDescent="0.25">
      <c r="B13" t="str">
        <f>IF(Payroll_Bridge_Checklist!$E$32="CORP",N12,IF(Payroll_Bridge_Checklist!$E$32="INST",N39,IF(Payroll_Bridge_Checklist!$E$32="INO2",N25,(IF(Payroll_Bridge_Checklist!$E$32="PNP",N51,N12)))))</f>
        <v>SHM</v>
      </c>
      <c r="C13" t="str">
        <f>IF(Payroll_Bridge_Checklist!$E$32="CORP",O12,IF(Payroll_Bridge_Checklist!$E$32="INST",O39,IF(Payroll_Bridge_Checklist!$E$32="INO2",O25,(IF(Payroll_Bridge_Checklist!$E$32="PNP",O51,O12)))))</f>
        <v>CORP</v>
      </c>
      <c r="D13" t="str">
        <f>IF(Payroll_Bridge_Checklist!$E$31="CORP",P12,IF(Payroll_Bridge_Checklist!$E$31="INST",P39,IF(Payroll_Bridge_Checklist!$E$31="INO2",P25,(IF(Payroll_Bridge_Checklist!$E$31="PNP",P51,P12)))))</f>
        <v>SAFE HARBOR MATCH</v>
      </c>
      <c r="J13" t="s">
        <v>104</v>
      </c>
      <c r="L13" s="1" t="s">
        <v>25</v>
      </c>
      <c r="N13" s="5" t="s">
        <v>132</v>
      </c>
      <c r="O13" s="5" t="s">
        <v>87</v>
      </c>
      <c r="P13" t="s">
        <v>133</v>
      </c>
      <c r="T13" t="str">
        <f>IF(Calc!E32="LON","01","01")</f>
        <v>01</v>
      </c>
      <c r="U13" t="str">
        <f>IF(Calc!E32="LON","01","02")</f>
        <v>02</v>
      </c>
      <c r="V13" t="str">
        <f>IF(Calc!E32="LON","01","03")</f>
        <v>03</v>
      </c>
      <c r="W13" t="str">
        <f>IF(Calc!E32="LON","01","04")</f>
        <v>04</v>
      </c>
      <c r="X13" t="str">
        <f>IF(Calc!E32="LON","01","05")</f>
        <v>05</v>
      </c>
      <c r="Y13" t="str">
        <f>IF(Calc!E32="LON","01","06")</f>
        <v>06</v>
      </c>
      <c r="Z13" t="str">
        <f>IF(Calc!E32="LON","01","07")</f>
        <v>07</v>
      </c>
      <c r="AA13" t="str">
        <f>IF(Calc!E32="LON","01","08")</f>
        <v>08</v>
      </c>
      <c r="AB13" t="str">
        <f>IF(Calc!E32="LON","01","09")</f>
        <v>09</v>
      </c>
      <c r="AC13" t="str">
        <f>IF(Calc!E32="LON","01","10")</f>
        <v>10</v>
      </c>
      <c r="AF13" s="35" t="s">
        <v>158</v>
      </c>
      <c r="AG13" s="21" t="s">
        <v>211</v>
      </c>
    </row>
    <row r="14" spans="1:35" ht="15" customHeight="1" x14ac:dyDescent="0.25">
      <c r="B14" t="str">
        <f>IF(Payroll_Bridge_Checklist!$E$32="CORP",N13,IF(Payroll_Bridge_Checklist!$E$32="INST",N40,IF(Payroll_Bridge_Checklist!$E$32="INO2",N26,(IF(Payroll_Bridge_Checklist!$E$32="PNP",N52,N13)))))</f>
        <v>SHN</v>
      </c>
      <c r="C14" t="str">
        <f>IF(Payroll_Bridge_Checklist!$E$32="CORP",O13,IF(Payroll_Bridge_Checklist!$E$32="INST",O40,IF(Payroll_Bridge_Checklist!$E$32="INO2",O26,(IF(Payroll_Bridge_Checklist!$E$32="PNP",O52,O13)))))</f>
        <v>CORP</v>
      </c>
      <c r="D14" t="str">
        <f>IF(Payroll_Bridge_Checklist!$E$31="CORP",P13,IF(Payroll_Bridge_Checklist!$E$31="INST",P40,IF(Payroll_Bridge_Checklist!$E$31="INO2",P26,(IF(Payroll_Bridge_Checklist!$E$31="PNP",P52,P13)))))</f>
        <v>SAFE HARBOR NON-ELECTIVE</v>
      </c>
      <c r="E14" t="s">
        <v>276</v>
      </c>
      <c r="J14" t="s">
        <v>105</v>
      </c>
      <c r="N14" s="5" t="s">
        <v>134</v>
      </c>
      <c r="O14" s="5" t="s">
        <v>86</v>
      </c>
      <c r="P14" t="s">
        <v>109</v>
      </c>
      <c r="T14" t="str">
        <f>IF(Calc!E33="LON","01","01")</f>
        <v>01</v>
      </c>
      <c r="U14" t="str">
        <f>IF(Calc!E33="LON","01","02")</f>
        <v>02</v>
      </c>
      <c r="V14" t="str">
        <f>IF(Calc!E33="LON","01","03")</f>
        <v>03</v>
      </c>
      <c r="W14" t="str">
        <f>IF(Calc!E33="LON","01","04")</f>
        <v>04</v>
      </c>
      <c r="X14" t="str">
        <f>IF(Calc!E33="LON","01","05")</f>
        <v>05</v>
      </c>
      <c r="Y14" t="str">
        <f>IF(Calc!E33="LON","01","06")</f>
        <v>06</v>
      </c>
      <c r="Z14" t="str">
        <f>IF(Calc!E33="LON","01","07")</f>
        <v>07</v>
      </c>
      <c r="AA14" t="str">
        <f>IF(Calc!E33="LON","01","08")</f>
        <v>08</v>
      </c>
      <c r="AB14" t="str">
        <f>IF(Calc!E33="LON","01","09")</f>
        <v>09</v>
      </c>
      <c r="AC14" t="str">
        <f>IF(Calc!E33="LON","01","10")</f>
        <v>10</v>
      </c>
      <c r="AF14" s="35" t="s">
        <v>147</v>
      </c>
      <c r="AG14" s="21" t="s">
        <v>209</v>
      </c>
    </row>
    <row r="15" spans="1:35" ht="15" customHeight="1" x14ac:dyDescent="0.25">
      <c r="B15" t="str">
        <f>IF(Payroll_Bridge_Checklist!$E$32="CORP","",IF(Payroll_Bridge_Checklist!$E$32="INST","",IF(Payroll_Bridge_Checklist!$E$32="INO2",N27,(IF(Payroll_Bridge_Checklist!$E$32="PNP","","")))))</f>
        <v/>
      </c>
      <c r="C15" t="str">
        <f>IF(Payroll_Bridge_Checklist!$E$32="CORP","",IF(Payroll_Bridge_Checklist!$E$32="INST","",IF(Payroll_Bridge_Checklist!$E$32="INO2",O27,(IF(Payroll_Bridge_Checklist!$E$32="PNP","","")))))</f>
        <v/>
      </c>
      <c r="D15" t="str">
        <f>IF(Payroll_Bridge_Checklist!$E$32="CORP","",IF(Payroll_Bridge_Checklist!$E$32="INST","",IF(Payroll_Bridge_Checklist!$E$32="INO2",P27,(IF(Payroll_Bridge_Checklist!$E$32="PNP","","")))))</f>
        <v/>
      </c>
      <c r="E15" t="s">
        <v>278</v>
      </c>
      <c r="J15" t="s">
        <v>106</v>
      </c>
      <c r="N15" s="5" t="s">
        <v>135</v>
      </c>
      <c r="O15" s="5" t="s">
        <v>86</v>
      </c>
      <c r="P15" t="s">
        <v>111</v>
      </c>
      <c r="T15" t="str">
        <f>IF(Calc!E34="LON","01","01")</f>
        <v>01</v>
      </c>
      <c r="U15" t="str">
        <f>IF(Calc!E34="LON","01","02")</f>
        <v>02</v>
      </c>
      <c r="V15" t="str">
        <f>IF(Calc!E34="LON","01","03")</f>
        <v>03</v>
      </c>
      <c r="W15" t="str">
        <f>IF(Calc!E34="LON","01","04")</f>
        <v>04</v>
      </c>
      <c r="X15" t="str">
        <f>IF(Calc!E34="LON","01","05")</f>
        <v>05</v>
      </c>
      <c r="Y15" t="str">
        <f>IF(Calc!E34="LON","01","06")</f>
        <v>06</v>
      </c>
      <c r="Z15" t="str">
        <f>IF(Calc!E34="LON","01","07")</f>
        <v>07</v>
      </c>
      <c r="AA15" t="str">
        <f>IF(Calc!E34="LON","01","08")</f>
        <v>08</v>
      </c>
      <c r="AB15" t="str">
        <f>IF(Calc!E34="LON","01","09")</f>
        <v>09</v>
      </c>
      <c r="AC15" t="str">
        <f>IF(Calc!E34="LON","01","10")</f>
        <v>10</v>
      </c>
      <c r="AF15" s="35" t="s">
        <v>148</v>
      </c>
    </row>
    <row r="16" spans="1:35" ht="15" customHeight="1" x14ac:dyDescent="0.25">
      <c r="E16" t="s">
        <v>277</v>
      </c>
      <c r="J16" t="s">
        <v>107</v>
      </c>
      <c r="N16" s="5" t="s">
        <v>136</v>
      </c>
      <c r="O16" s="5" t="s">
        <v>86</v>
      </c>
      <c r="P16" t="s">
        <v>137</v>
      </c>
      <c r="AF16" s="35" t="s">
        <v>159</v>
      </c>
    </row>
    <row r="17" spans="2:32" ht="15" customHeight="1" x14ac:dyDescent="0.25">
      <c r="B17" t="s">
        <v>257</v>
      </c>
      <c r="J17" t="s">
        <v>26</v>
      </c>
      <c r="N17" s="5" t="s">
        <v>112</v>
      </c>
      <c r="O17" s="5" t="s">
        <v>86</v>
      </c>
      <c r="P17" t="s">
        <v>113</v>
      </c>
      <c r="AF17" s="35" t="s">
        <v>160</v>
      </c>
    </row>
    <row r="18" spans="2:32" ht="15" customHeight="1" x14ac:dyDescent="0.25">
      <c r="B18" t="str">
        <f>IF(Direct_FTP_OneOff_Checklist!$E$33="CORP",N1,IF(Direct_FTP_OneOff_Checklist!$E$33="INST",N28,IF(Direct_FTP_OneOff_Checklist!$E$33="INO2",N14,(IF(Direct_FTP_OneOff_Checklist!$E$33="PNP",N40,N1)))))</f>
        <v>ATK</v>
      </c>
      <c r="C18" t="str">
        <f>IF(Direct_FTP_OneOff_Checklist!$E$33="CORP",O1,IF(Direct_FTP_OneOff_Checklist!$E$33="INST",O28,IF(Direct_FTP_OneOff_Checklist!$E$33="INO2",O14,(IF(Direct_FTP_OneOff_Checklist!$E$33="PNP",O40,O1)))))</f>
        <v>CORP</v>
      </c>
      <c r="D18" t="str">
        <f>IF(Direct_FTP_OneOff_Checklist!$E$27="CORP",P16,IF(Direct_FTP_OneOff_Checklist!$E$27="INST",P43,IF(Direct_FTP_OneOff_Checklist!$E$27="INO2",P29,(IF(Direct_FTP_OneOff_Checklist!$E$27="PNP",P55,P16)))))</f>
        <v>EMPLOYER BEFORE TAX</v>
      </c>
      <c r="N18" s="5" t="s">
        <v>114</v>
      </c>
      <c r="O18" s="5" t="s">
        <v>86</v>
      </c>
      <c r="P18" t="s">
        <v>115</v>
      </c>
      <c r="T18" t="str">
        <f>IF(Calc!E38="LON","01","01")</f>
        <v>01</v>
      </c>
      <c r="U18" t="str">
        <f>IF(Calc!E38="LON","01","02")</f>
        <v>02</v>
      </c>
      <c r="V18" t="str">
        <f>IF(Calc!E38="LON","01","03")</f>
        <v>03</v>
      </c>
      <c r="W18" t="str">
        <f>IF(Calc!E38="LON","01","04")</f>
        <v>04</v>
      </c>
      <c r="X18" t="str">
        <f>IF(Calc!E38="LON","01","05")</f>
        <v>05</v>
      </c>
      <c r="Y18" t="str">
        <f>IF(Calc!E38="LON","01","06")</f>
        <v>06</v>
      </c>
      <c r="Z18" t="str">
        <f>IF(Calc!E38="LON","01","07")</f>
        <v>07</v>
      </c>
      <c r="AA18" t="str">
        <f>IF(Calc!E38="LON","01","08")</f>
        <v>08</v>
      </c>
      <c r="AB18" t="str">
        <f>IF(Calc!E38="LON","01","09")</f>
        <v>09</v>
      </c>
      <c r="AC18" t="str">
        <f>IF(Calc!E38="LON","01","10")</f>
        <v>10</v>
      </c>
      <c r="AF18" s="35" t="s">
        <v>161</v>
      </c>
    </row>
    <row r="19" spans="2:32" ht="15" customHeight="1" x14ac:dyDescent="0.25">
      <c r="B19" t="str">
        <f>IF(Direct_FTP_OneOff_Checklist!$E$33="CORP",N2,IF(Direct_FTP_OneOff_Checklist!$E$33="INST",N29,IF(Direct_FTP_OneOff_Checklist!$E$33="INO2",N15,(IF(Direct_FTP_OneOff_Checklist!$E$33="PNP",N41,N2)))))</f>
        <v>BTK</v>
      </c>
      <c r="C19" t="str">
        <f>IF(Direct_FTP_OneOff_Checklist!$E$33="CORP",O2,IF(Direct_FTP_OneOff_Checklist!$E$33="INST",O29,IF(Direct_FTP_OneOff_Checklist!$E$33="INO2",O15,(IF(Direct_FTP_OneOff_Checklist!$E$33="PNP",O41,O2)))))</f>
        <v>CORP</v>
      </c>
      <c r="D19" t="str">
        <f>IF(Direct_FTP_OneOff_Checklist!$E$27="CORP",P17,IF(Direct_FTP_OneOff_Checklist!$E$27="INST",P44,IF(Direct_FTP_OneOff_Checklist!$E$27="INO2",P30,(IF(Direct_FTP_OneOff_Checklist!$E$27="PNP",P56,P17)))))</f>
        <v>EMPLOYER MATCH</v>
      </c>
      <c r="N19" s="5" t="s">
        <v>116</v>
      </c>
      <c r="O19" s="5" t="s">
        <v>86</v>
      </c>
      <c r="P19" t="s">
        <v>117</v>
      </c>
      <c r="Q19" s="5" t="s">
        <v>241</v>
      </c>
      <c r="T19" t="str">
        <f>IF(Calc!E39="LON","01","01")</f>
        <v>01</v>
      </c>
      <c r="U19" t="str">
        <f>IF(Calc!E39="LON","01","02")</f>
        <v>02</v>
      </c>
      <c r="V19" t="str">
        <f>IF(Calc!E39="LON","01","03")</f>
        <v>03</v>
      </c>
      <c r="W19" t="str">
        <f>IF(Calc!E39="LON","01","04")</f>
        <v>04</v>
      </c>
      <c r="X19" t="str">
        <f>IF(Calc!E39="LON","01","05")</f>
        <v>05</v>
      </c>
      <c r="Y19" t="str">
        <f>IF(Calc!E39="LON","01","06")</f>
        <v>06</v>
      </c>
      <c r="Z19" t="str">
        <f>IF(Calc!E39="LON","01","07")</f>
        <v>07</v>
      </c>
      <c r="AA19" t="str">
        <f>IF(Calc!E39="LON","01","08")</f>
        <v>08</v>
      </c>
      <c r="AB19" t="str">
        <f>IF(Calc!E39="LON","01","09")</f>
        <v>09</v>
      </c>
      <c r="AC19" t="str">
        <f>IF(Calc!E39="LON","01","10")</f>
        <v>10</v>
      </c>
      <c r="AD19" s="35"/>
      <c r="AF19" s="35" t="s">
        <v>163</v>
      </c>
    </row>
    <row r="20" spans="2:32" ht="15" customHeight="1" x14ac:dyDescent="0.25">
      <c r="B20" t="str">
        <f>IF(Direct_FTP_OneOff_Checklist!$E$33="CORP",N3,IF(Direct_FTP_OneOff_Checklist!$E$33="INST",N30,IF(Direct_FTP_OneOff_Checklist!$E$33="INO2",N16,(IF(Direct_FTP_OneOff_Checklist!$E$33="PNP",N42,N3)))))</f>
        <v>ERM</v>
      </c>
      <c r="C20" t="str">
        <f>IF(Direct_FTP_OneOff_Checklist!$E$33="CORP",O3,IF(Direct_FTP_OneOff_Checklist!$E$33="INST",O30,IF(Direct_FTP_OneOff_Checklist!$E$33="INO2",O16,(IF(Direct_FTP_OneOff_Checklist!$E$33="PNP",O42,O3)))))</f>
        <v>CORP</v>
      </c>
      <c r="D20" t="str">
        <f>IF(Direct_FTP_OneOff_Checklist!$E$27="CORP",P18,IF(Direct_FTP_OneOff_Checklist!$E$27="INST",P45,IF(Direct_FTP_OneOff_Checklist!$E$27="INO2",P31,(IF(Direct_FTP_OneOff_Checklist!$E$27="PNP",P57,P18)))))</f>
        <v>OTHER EMPLOYER CONTRIBUTIONS</v>
      </c>
      <c r="N20" s="5" t="s">
        <v>118</v>
      </c>
      <c r="O20" s="5" t="s">
        <v>86</v>
      </c>
      <c r="P20" t="s">
        <v>119</v>
      </c>
      <c r="Q20" s="5" t="str">
        <f>IF(Direct_FTP_OneOff_Checklist!E33="INST",Validation!R23,IF(Direct_FTP_OneOff_Checklist!E33="INO2",Validation!R22,IF(Direct_FTP_OneOff_Checklist!E33="PNP",Validation!R24,Validation!R21)))</f>
        <v>Validation!N1:N13</v>
      </c>
      <c r="T20" t="str">
        <f>IF(Calc!E40="LON","01","01")</f>
        <v>01</v>
      </c>
      <c r="U20" t="str">
        <f>IF(Calc!E40="LON","01","02")</f>
        <v>02</v>
      </c>
      <c r="V20" t="str">
        <f>IF(Calc!E40="LON","01","03")</f>
        <v>03</v>
      </c>
      <c r="W20" t="str">
        <f>IF(Calc!E40="LON","01","04")</f>
        <v>04</v>
      </c>
      <c r="X20" t="str">
        <f>IF(Calc!E40="LON","01","05")</f>
        <v>05</v>
      </c>
      <c r="Y20" t="str">
        <f>IF(Calc!E40="LON","01","06")</f>
        <v>06</v>
      </c>
      <c r="Z20" t="str">
        <f>IF(Calc!E40="LON","01","07")</f>
        <v>07</v>
      </c>
      <c r="AA20" t="str">
        <f>IF(Calc!E40="LON","01","08")</f>
        <v>08</v>
      </c>
      <c r="AB20" t="str">
        <f>IF(Calc!E40="LON","01","09")</f>
        <v>09</v>
      </c>
      <c r="AC20" t="str">
        <f>IF(Calc!E40="LON","01","10")</f>
        <v>10</v>
      </c>
      <c r="AD20" s="35"/>
      <c r="AF20" s="35" t="s">
        <v>162</v>
      </c>
    </row>
    <row r="21" spans="2:32" ht="15" customHeight="1" x14ac:dyDescent="0.25">
      <c r="B21" t="str">
        <f>IF(Direct_FTP_OneOff_Checklist!$E$33="CORP",N4,IF(Direct_FTP_OneOff_Checklist!$E$33="INST",N31,IF(Direct_FTP_OneOff_Checklist!$E$33="INO2",N17,(IF(Direct_FTP_OneOff_Checklist!$E$33="PNP",N43,N4)))))</f>
        <v>ERO</v>
      </c>
      <c r="C21" t="str">
        <f>IF(Direct_FTP_OneOff_Checklist!$E$33="CORP",O4,IF(Direct_FTP_OneOff_Checklist!$E$33="INST",O31,IF(Direct_FTP_OneOff_Checklist!$E$33="INO2",O17,(IF(Direct_FTP_OneOff_Checklist!$E$33="PNP",O43,O4)))))</f>
        <v>CORP</v>
      </c>
      <c r="D21" t="str">
        <f>IF(Direct_FTP_OneOff_Checklist!$E$27="CORP",P19,IF(Direct_FTP_OneOff_Checklist!$E$27="INST",P46,IF(Direct_FTP_OneOff_Checklist!$E$27="INO2",P32,(IF(Direct_FTP_OneOff_Checklist!$E$27="PNP",P58,P19)))))</f>
        <v>LOAN REPAYMENT</v>
      </c>
      <c r="N21" s="5" t="s">
        <v>120</v>
      </c>
      <c r="O21" s="5" t="s">
        <v>86</v>
      </c>
      <c r="P21" t="s">
        <v>121</v>
      </c>
      <c r="Q21" s="5" t="s">
        <v>87</v>
      </c>
      <c r="R21" s="5" t="s">
        <v>93</v>
      </c>
      <c r="T21" t="str">
        <f>IF(Calc!E41="LON","01","01")</f>
        <v>01</v>
      </c>
      <c r="U21" t="str">
        <f>IF(Calc!E41="LON","01","02")</f>
        <v>02</v>
      </c>
      <c r="V21" t="str">
        <f>IF(Calc!E41="LON","01","03")</f>
        <v>03</v>
      </c>
      <c r="W21" t="str">
        <f>IF(Calc!E41="LON","01","04")</f>
        <v>04</v>
      </c>
      <c r="X21" t="str">
        <f>IF(Calc!E41="LON","01","05")</f>
        <v>05</v>
      </c>
      <c r="Y21" t="str">
        <f>IF(Calc!E41="LON","01","06")</f>
        <v>06</v>
      </c>
      <c r="Z21" t="str">
        <f>IF(Calc!E41="LON","01","07")</f>
        <v>07</v>
      </c>
      <c r="AA21" t="str">
        <f>IF(Calc!E41="LON","01","08")</f>
        <v>08</v>
      </c>
      <c r="AB21" t="str">
        <f>IF(Calc!E41="LON","01","09")</f>
        <v>09</v>
      </c>
      <c r="AC21" t="str">
        <f>IF(Calc!E41="LON","01","10")</f>
        <v>10</v>
      </c>
      <c r="AD21" s="35"/>
      <c r="AF21" s="35" t="s">
        <v>149</v>
      </c>
    </row>
    <row r="22" spans="2:32" ht="15" customHeight="1" x14ac:dyDescent="0.25">
      <c r="B22" t="str">
        <f>IF(Direct_FTP_OneOff_Checklist!$E$33="CORP",N5,IF(Direct_FTP_OneOff_Checklist!$E$33="INST",N32,IF(Direct_FTP_OneOff_Checklist!$E$33="INO2",N18,(IF(Direct_FTP_OneOff_Checklist!$E$33="PNP",N44,N5)))))</f>
        <v>LON</v>
      </c>
      <c r="C22" t="str">
        <f>IF(Direct_FTP_OneOff_Checklist!$E$33="CORP",O5,IF(Direct_FTP_OneOff_Checklist!$E$33="INST",O32,IF(Direct_FTP_OneOff_Checklist!$E$33="INO2",O18,(IF(Direct_FTP_OneOff_Checklist!$E$33="PNP",O44,O5)))))</f>
        <v>CORP</v>
      </c>
      <c r="D22" t="str">
        <f>IF(Direct_FTP_OneOff_Checklist!$E$27="CORP",P20,IF(Direct_FTP_OneOff_Checklist!$E$27="INST",P47,IF(Direct_FTP_OneOff_Checklist!$E$27="INO2",P33,(IF(Direct_FTP_OneOff_Checklist!$E$27="PNP",P59,P20)))))</f>
        <v>EMPLOYEE PRE-TAX NONQUALIFIED</v>
      </c>
      <c r="N22" s="5" t="s">
        <v>122</v>
      </c>
      <c r="O22" s="5" t="s">
        <v>86</v>
      </c>
      <c r="P22" t="s">
        <v>123</v>
      </c>
      <c r="Q22" s="5" t="s">
        <v>86</v>
      </c>
      <c r="R22" s="5" t="s">
        <v>94</v>
      </c>
      <c r="T22" t="str">
        <f>IF(Calc!E42="LON","01","01")</f>
        <v>01</v>
      </c>
      <c r="U22" t="str">
        <f>IF(Calc!E42="LON","01","02")</f>
        <v>02</v>
      </c>
      <c r="V22" t="str">
        <f>IF(Calc!E42="LON","01","03")</f>
        <v>03</v>
      </c>
      <c r="W22" t="str">
        <f>IF(Calc!E42="LON","01","04")</f>
        <v>04</v>
      </c>
      <c r="X22" t="str">
        <f>IF(Calc!E42="LON","01","05")</f>
        <v>05</v>
      </c>
      <c r="Y22" t="str">
        <f>IF(Calc!E42="LON","01","06")</f>
        <v>06</v>
      </c>
      <c r="Z22" t="str">
        <f>IF(Calc!E42="LON","01","07")</f>
        <v>07</v>
      </c>
      <c r="AA22" t="str">
        <f>IF(Calc!E42="LON","01","08")</f>
        <v>08</v>
      </c>
      <c r="AB22" t="str">
        <f>IF(Calc!E42="LON","01","09")</f>
        <v>09</v>
      </c>
      <c r="AC22" t="str">
        <f>IF(Calc!E42="LON","01","10")</f>
        <v>10</v>
      </c>
      <c r="AD22" s="35"/>
      <c r="AF22" s="35" t="s">
        <v>164</v>
      </c>
    </row>
    <row r="23" spans="2:32" ht="15" customHeight="1" x14ac:dyDescent="0.25">
      <c r="B23" t="str">
        <f>IF(Direct_FTP_OneOff_Checklist!$E$33="CORP",N6,IF(Direct_FTP_OneOff_Checklist!$E$33="INST",N33,IF(Direct_FTP_OneOff_Checklist!$E$33="INO2",N19,(IF(Direct_FTP_OneOff_Checklist!$E$33="PNP",N45,N6)))))</f>
        <v>NQE</v>
      </c>
      <c r="C23" t="str">
        <f>IF(Direct_FTP_OneOff_Checklist!$E$33="CORP",O6,IF(Direct_FTP_OneOff_Checklist!$E$33="INST",O33,IF(Direct_FTP_OneOff_Checklist!$E$33="INO2",O19,(IF(Direct_FTP_OneOff_Checklist!$E$33="PNP",O45,O6)))))</f>
        <v>CORP</v>
      </c>
      <c r="D23" t="str">
        <f>IF(Direct_FTP_OneOff_Checklist!$E$27="CORP",P21,IF(Direct_FTP_OneOff_Checklist!$E$27="INST",P48,IF(Direct_FTP_OneOff_Checklist!$E$27="INO2",P34,(IF(Direct_FTP_OneOff_Checklist!$E$27="PNP",P60,P21)))))</f>
        <v>EMPLOYER PRE-TAX NONQUALIFIED</v>
      </c>
      <c r="N23" s="5" t="s">
        <v>124</v>
      </c>
      <c r="O23" s="5" t="s">
        <v>86</v>
      </c>
      <c r="P23" t="s">
        <v>125</v>
      </c>
      <c r="Q23" s="5" t="s">
        <v>88</v>
      </c>
      <c r="R23" s="5" t="s">
        <v>95</v>
      </c>
      <c r="T23" t="str">
        <f>IF(Calc!E43="LON","01","01")</f>
        <v>01</v>
      </c>
      <c r="U23" t="str">
        <f>IF(Calc!E43="LON","01","02")</f>
        <v>02</v>
      </c>
      <c r="V23" t="str">
        <f>IF(Calc!E43="LON","01","03")</f>
        <v>03</v>
      </c>
      <c r="W23" t="str">
        <f>IF(Calc!E43="LON","01","04")</f>
        <v>04</v>
      </c>
      <c r="X23" t="str">
        <f>IF(Calc!E43="LON","01","05")</f>
        <v>05</v>
      </c>
      <c r="Y23" t="str">
        <f>IF(Calc!E43="LON","01","06")</f>
        <v>06</v>
      </c>
      <c r="Z23" t="str">
        <f>IF(Calc!E43="LON","01","07")</f>
        <v>07</v>
      </c>
      <c r="AA23" t="str">
        <f>IF(Calc!E43="LON","01","08")</f>
        <v>08</v>
      </c>
      <c r="AB23" t="str">
        <f>IF(Calc!E43="LON","01","09")</f>
        <v>09</v>
      </c>
      <c r="AC23" t="str">
        <f>IF(Calc!E43="LON","01","10")</f>
        <v>10</v>
      </c>
      <c r="AD23" s="35"/>
      <c r="AF23" s="35" t="s">
        <v>165</v>
      </c>
    </row>
    <row r="24" spans="2:32" ht="15" customHeight="1" x14ac:dyDescent="0.25">
      <c r="B24" t="str">
        <f>IF(Direct_FTP_OneOff_Checklist!$E$33="CORP",N7,IF(Direct_FTP_OneOff_Checklist!$E$33="INST",N34,IF(Direct_FTP_OneOff_Checklist!$E$33="INO2",N20,(IF(Direct_FTP_OneOff_Checklist!$E$33="PNP",N46,N7)))))</f>
        <v>NQR</v>
      </c>
      <c r="C24" t="str">
        <f>IF(Direct_FTP_OneOff_Checklist!$E$33="CORP",O7,IF(Direct_FTP_OneOff_Checklist!$E$33="INST",O34,IF(Direct_FTP_OneOff_Checklist!$E$33="INO2",O20,(IF(Direct_FTP_OneOff_Checklist!$E$33="PNP",O46,O7)))))</f>
        <v>CORP</v>
      </c>
      <c r="D24" t="str">
        <f>IF(Direct_FTP_OneOff_Checklist!$E$27="CORP",P22,IF(Direct_FTP_OneOff_Checklist!$E$27="INST",P49,IF(Direct_FTP_OneOff_Checklist!$E$27="INO2",P35,(IF(Direct_FTP_OneOff_Checklist!$E$27="PNP",P61,P22)))))</f>
        <v>SAFE HARBOR QACA EMPLOYER CONTRIBUTION</v>
      </c>
      <c r="N24" s="5" t="s">
        <v>126</v>
      </c>
      <c r="O24" s="5" t="s">
        <v>86</v>
      </c>
      <c r="P24" t="s">
        <v>127</v>
      </c>
      <c r="Q24" s="5" t="s">
        <v>89</v>
      </c>
      <c r="R24" t="s">
        <v>96</v>
      </c>
      <c r="T24" t="str">
        <f>IF(Calc!E44="LON","01","01")</f>
        <v>01</v>
      </c>
      <c r="U24" t="str">
        <f>IF(Calc!E44="LON","01","02")</f>
        <v>02</v>
      </c>
      <c r="V24" t="str">
        <f>IF(Calc!E44="LON","01","03")</f>
        <v>03</v>
      </c>
      <c r="W24" t="str">
        <f>IF(Calc!E44="LON","01","04")</f>
        <v>04</v>
      </c>
      <c r="X24" t="str">
        <f>IF(Calc!E44="LON","01","05")</f>
        <v>05</v>
      </c>
      <c r="Y24" t="str">
        <f>IF(Calc!E44="LON","01","06")</f>
        <v>06</v>
      </c>
      <c r="Z24" t="str">
        <f>IF(Calc!E44="LON","01","07")</f>
        <v>07</v>
      </c>
      <c r="AA24" t="str">
        <f>IF(Calc!E44="LON","01","08")</f>
        <v>08</v>
      </c>
      <c r="AB24" t="str">
        <f>IF(Calc!E44="LON","01","09")</f>
        <v>09</v>
      </c>
      <c r="AC24" t="str">
        <f>IF(Calc!E44="LON","01","10")</f>
        <v>10</v>
      </c>
      <c r="AF24" s="35" t="s">
        <v>328</v>
      </c>
    </row>
    <row r="25" spans="2:32" ht="15" customHeight="1" x14ac:dyDescent="0.25">
      <c r="B25" t="str">
        <f>IF(Direct_FTP_OneOff_Checklist!$E$33="CORP",N8,IF(Direct_FTP_OneOff_Checklist!$E$33="INST",N35,IF(Direct_FTP_OneOff_Checklist!$E$33="INO2",N21,(IF(Direct_FTP_OneOff_Checklist!$E$33="PNP",N47,N8)))))</f>
        <v>QAC</v>
      </c>
      <c r="C25" t="str">
        <f>IF(Direct_FTP_OneOff_Checklist!$E$33="CORP",O8,IF(Direct_FTP_OneOff_Checklist!$E$33="INST",O35,IF(Direct_FTP_OneOff_Checklist!$E$33="INO2",O21,(IF(Direct_FTP_OneOff_Checklist!$E$33="PNP",O47,O8)))))</f>
        <v>CORP</v>
      </c>
      <c r="D25" t="str">
        <f>IF(Direct_FTP_OneOff_Checklist!$E$27="CORP",P23,IF(Direct_FTP_OneOff_Checklist!$E$27="INST",P50,IF(Direct_FTP_OneOff_Checklist!$E$27="INO2",P36,(IF(Direct_FTP_OneOff_Checklist!$E$27="PNP",P62,P23)))))</f>
        <v>QUALIFIED MATCHING CONTRIBUTIONS</v>
      </c>
      <c r="N25" s="5" t="s">
        <v>128</v>
      </c>
      <c r="O25" s="5" t="s">
        <v>86</v>
      </c>
      <c r="P25" t="s">
        <v>129</v>
      </c>
      <c r="T25" t="str">
        <f>IF(Calc!E45="LON","01","01")</f>
        <v>01</v>
      </c>
      <c r="U25" t="str">
        <f>IF(Calc!E45="LON","01","02")</f>
        <v>02</v>
      </c>
      <c r="V25" t="str">
        <f>IF(Calc!E45="LON","01","03")</f>
        <v>03</v>
      </c>
      <c r="W25" t="str">
        <f>IF(Calc!E45="LON","01","04")</f>
        <v>04</v>
      </c>
      <c r="X25" t="str">
        <f>IF(Calc!E45="LON","01","05")</f>
        <v>05</v>
      </c>
      <c r="Y25" t="str">
        <f>IF(Calc!E45="LON","01","06")</f>
        <v>06</v>
      </c>
      <c r="Z25" t="str">
        <f>IF(Calc!E45="LON","01","07")</f>
        <v>07</v>
      </c>
      <c r="AA25" t="str">
        <f>IF(Calc!E45="LON","01","08")</f>
        <v>08</v>
      </c>
      <c r="AB25" t="str">
        <f>IF(Calc!E45="LON","01","09")</f>
        <v>09</v>
      </c>
      <c r="AC25" t="str">
        <f>IF(Calc!E45="LON","01","10")</f>
        <v>10</v>
      </c>
      <c r="AF25" s="35" t="s">
        <v>166</v>
      </c>
    </row>
    <row r="26" spans="2:32" ht="15" customHeight="1" x14ac:dyDescent="0.25">
      <c r="B26" t="str">
        <f>IF(Direct_FTP_OneOff_Checklist!$E$33="CORP",N9,IF(Direct_FTP_OneOff_Checklist!$E$33="INST",N36,IF(Direct_FTP_OneOff_Checklist!$E$33="INO2",N22,(IF(Direct_FTP_OneOff_Checklist!$E$33="PNP",N48,N9)))))</f>
        <v>QMA</v>
      </c>
      <c r="C26" t="str">
        <f>IF(Direct_FTP_OneOff_Checklist!$E$33="CORP",O9,IF(Direct_FTP_OneOff_Checklist!$E$33="INST",O36,IF(Direct_FTP_OneOff_Checklist!$E$33="INO2",O22,(IF(Direct_FTP_OneOff_Checklist!$E$33="PNP",O48,O9)))))</f>
        <v>CORP</v>
      </c>
      <c r="D26" t="str">
        <f>IF(Direct_FTP_OneOff_Checklist!$E$27="CORP",P24,IF(Direct_FTP_OneOff_Checklist!$E$27="INST",P51,IF(Direct_FTP_OneOff_Checklist!$E$27="INO2",P37,(IF(Direct_FTP_OneOff_Checklist!$E$27="PNP",P63,P24)))))</f>
        <v>QUALIFIED NON-ELECTIVE CONTRIBUTIONS</v>
      </c>
      <c r="N26" s="5" t="s">
        <v>130</v>
      </c>
      <c r="O26" s="5" t="s">
        <v>86</v>
      </c>
      <c r="P26" t="s">
        <v>131</v>
      </c>
      <c r="T26" t="str">
        <f>IF(Calc!E46="LON","01","01")</f>
        <v>01</v>
      </c>
      <c r="U26" t="str">
        <f>IF(Calc!E46="LON","01","02")</f>
        <v>02</v>
      </c>
      <c r="V26" t="str">
        <f>IF(Calc!E46="LON","01","03")</f>
        <v>03</v>
      </c>
      <c r="W26" t="str">
        <f>IF(Calc!E46="LON","01","04")</f>
        <v>04</v>
      </c>
      <c r="X26" t="str">
        <f>IF(Calc!E46="LON","01","05")</f>
        <v>05</v>
      </c>
      <c r="Y26" t="str">
        <f>IF(Calc!E46="LON","01","06")</f>
        <v>06</v>
      </c>
      <c r="Z26" t="str">
        <f>IF(Calc!E46="LON","01","07")</f>
        <v>07</v>
      </c>
      <c r="AA26" t="str">
        <f>IF(Calc!E46="LON","01","08")</f>
        <v>08</v>
      </c>
      <c r="AB26" t="str">
        <f>IF(Calc!E46="LON","01","09")</f>
        <v>09</v>
      </c>
      <c r="AC26" t="str">
        <f>IF(Calc!E46="LON","01","10")</f>
        <v>10</v>
      </c>
      <c r="AF26" s="35" t="s">
        <v>167</v>
      </c>
    </row>
    <row r="27" spans="2:32" ht="15" customHeight="1" x14ac:dyDescent="0.25">
      <c r="B27" t="str">
        <f>IF(Direct_FTP_OneOff_Checklist!$E$33="CORP",N10,IF(Direct_FTP_OneOff_Checklist!$E$33="INST",N37,IF(Direct_FTP_OneOff_Checklist!$E$33="INO2",N23,(IF(Direct_FTP_OneOff_Checklist!$E$33="PNP",N49,N10)))))</f>
        <v>QNE</v>
      </c>
      <c r="C27" t="str">
        <f>IF(Direct_FTP_OneOff_Checklist!$E$33="CORP",O10,IF(Direct_FTP_OneOff_Checklist!$E$33="INST",O37,IF(Direct_FTP_OneOff_Checklist!$E$33="INO2",O23,(IF(Direct_FTP_OneOff_Checklist!$E$33="PNP",O49,O10)))))</f>
        <v>CORP</v>
      </c>
      <c r="D27" t="str">
        <f>IF(Direct_FTP_OneOff_Checklist!$E$27="CORP",P25,IF(Direct_FTP_OneOff_Checklist!$E$27="INST",P52,IF(Direct_FTP_OneOff_Checklist!$E$27="INO2",P38,(IF(Direct_FTP_OneOff_Checklist!$E$27="PNP",P64,P25)))))</f>
        <v>ROTH CONTRIBUTION</v>
      </c>
      <c r="N27" s="5" t="s">
        <v>132</v>
      </c>
      <c r="O27" s="5" t="s">
        <v>86</v>
      </c>
      <c r="P27" t="s">
        <v>138</v>
      </c>
      <c r="T27" t="str">
        <f>IF(Calc!E47="LON","01","01")</f>
        <v>01</v>
      </c>
      <c r="U27" t="str">
        <f>IF(Calc!E47="LON","01","02")</f>
        <v>02</v>
      </c>
      <c r="V27" t="str">
        <f>IF(Calc!E47="LON","01","03")</f>
        <v>03</v>
      </c>
      <c r="W27" t="str">
        <f>IF(Calc!E47="LON","01","04")</f>
        <v>04</v>
      </c>
      <c r="X27" t="str">
        <f>IF(Calc!E47="LON","01","05")</f>
        <v>05</v>
      </c>
      <c r="Y27" t="str">
        <f>IF(Calc!E47="LON","01","06")</f>
        <v>06</v>
      </c>
      <c r="Z27" t="str">
        <f>IF(Calc!E47="LON","01","07")</f>
        <v>07</v>
      </c>
      <c r="AA27" t="str">
        <f>IF(Calc!E47="LON","01","08")</f>
        <v>08</v>
      </c>
      <c r="AB27" t="str">
        <f>IF(Calc!E47="LON","01","09")</f>
        <v>09</v>
      </c>
      <c r="AC27" t="str">
        <f>IF(Calc!E47="LON","01","10")</f>
        <v>10</v>
      </c>
      <c r="AF27" s="35" t="s">
        <v>168</v>
      </c>
    </row>
    <row r="28" spans="2:32" ht="15" customHeight="1" x14ac:dyDescent="0.25">
      <c r="B28" t="str">
        <f>IF(Direct_FTP_OneOff_Checklist!$E$33="CORP",N11,IF(Direct_FTP_OneOff_Checklist!$E$33="INST",N38,IF(Direct_FTP_OneOff_Checklist!$E$33="INO2",N24,(IF(Direct_FTP_OneOff_Checklist!$E$33="PNP",N50,N11)))))</f>
        <v>RTH</v>
      </c>
      <c r="C28" t="str">
        <f>IF(Direct_FTP_OneOff_Checklist!$E$33="CORP",O11,IF(Direct_FTP_OneOff_Checklist!$E$33="INST",O38,IF(Direct_FTP_OneOff_Checklist!$E$33="INO2",O24,(IF(Direct_FTP_OneOff_Checklist!$E$33="PNP",O50,O11)))))</f>
        <v>CORP</v>
      </c>
      <c r="D28" t="str">
        <f>IF(Direct_FTP_OneOff_Checklist!$E$27="CORP",P26,IF(Direct_FTP_OneOff_Checklist!$E$27="INST",P53,IF(Direct_FTP_OneOff_Checklist!$E$27="INO2",P39,(IF(Direct_FTP_OneOff_Checklist!$E$27="PNP",P65,P26)))))</f>
        <v>SAFE HARBOR MATCH</v>
      </c>
      <c r="N28" s="5" t="s">
        <v>134</v>
      </c>
      <c r="O28" s="5" t="s">
        <v>88</v>
      </c>
      <c r="P28" t="s">
        <v>109</v>
      </c>
      <c r="T28" t="str">
        <f>IF(Calc!E48="LON","01","01")</f>
        <v>01</v>
      </c>
      <c r="U28" t="str">
        <f>IF(Calc!E48="LON","01","02")</f>
        <v>02</v>
      </c>
      <c r="V28" t="str">
        <f>IF(Calc!E48="LON","01","03")</f>
        <v>03</v>
      </c>
      <c r="W28" t="str">
        <f>IF(Calc!E48="LON","01","04")</f>
        <v>04</v>
      </c>
      <c r="X28" t="str">
        <f>IF(Calc!E48="LON","01","05")</f>
        <v>05</v>
      </c>
      <c r="Y28" t="str">
        <f>IF(Calc!E48="LON","01","06")</f>
        <v>06</v>
      </c>
      <c r="Z28" t="str">
        <f>IF(Calc!E48="LON","01","07")</f>
        <v>07</v>
      </c>
      <c r="AA28" t="str">
        <f>IF(Calc!E48="LON","01","08")</f>
        <v>08</v>
      </c>
      <c r="AB28" t="str">
        <f>IF(Calc!E48="LON","01","09")</f>
        <v>09</v>
      </c>
      <c r="AC28" t="str">
        <f>IF(Calc!E48="LON","01","10")</f>
        <v>10</v>
      </c>
      <c r="AF28" s="35" t="s">
        <v>171</v>
      </c>
    </row>
    <row r="29" spans="2:32" ht="15" customHeight="1" x14ac:dyDescent="0.25">
      <c r="B29" t="str">
        <f>IF(Direct_FTP_OneOff_Checklist!$E$33="CORP",N12,IF(Direct_FTP_OneOff_Checklist!$E$33="INST",N39,IF(Direct_FTP_OneOff_Checklist!$E$33="INO2",N25,(IF(Direct_FTP_OneOff_Checklist!$E$33="PNP",N51,N12)))))</f>
        <v>SHM</v>
      </c>
      <c r="C29" t="str">
        <f>IF(Direct_FTP_OneOff_Checklist!$E$33="CORP",O12,IF(Direct_FTP_OneOff_Checklist!$E$33="INST",O39,IF(Direct_FTP_OneOff_Checklist!$E$33="INO2",O25,(IF(Direct_FTP_OneOff_Checklist!$E$33="PNP",O51,O12)))))</f>
        <v>CORP</v>
      </c>
      <c r="D29" t="str">
        <f>IF(Direct_FTP_OneOff_Checklist!$E$27="CORP",P27,IF(Direct_FTP_OneOff_Checklist!$E$27="INST",P54,IF(Direct_FTP_OneOff_Checklist!$E$27="INO2",P40,(IF(Direct_FTP_OneOff_Checklist!$E$27="PNP",P66,P27)))))</f>
        <v>SAFE HARBOR PROFIT SHARING</v>
      </c>
      <c r="N29" s="5" t="s">
        <v>135</v>
      </c>
      <c r="O29" s="5" t="s">
        <v>88</v>
      </c>
      <c r="P29" t="s">
        <v>111</v>
      </c>
      <c r="T29" t="str">
        <f>IF(Calc!E49="LON","01","01")</f>
        <v>01</v>
      </c>
      <c r="U29" t="str">
        <f>IF(Calc!E49="LON","01","02")</f>
        <v>02</v>
      </c>
      <c r="V29" t="str">
        <f>IF(Calc!E49="LON","01","03")</f>
        <v>03</v>
      </c>
      <c r="W29" t="str">
        <f>IF(Calc!E49="LON","01","04")</f>
        <v>04</v>
      </c>
      <c r="X29" t="str">
        <f>IF(Calc!E49="LON","01","05")</f>
        <v>05</v>
      </c>
      <c r="Y29" t="str">
        <f>IF(Calc!E49="LON","01","06")</f>
        <v>06</v>
      </c>
      <c r="Z29" t="str">
        <f>IF(Calc!E49="LON","01","07")</f>
        <v>07</v>
      </c>
      <c r="AA29" t="str">
        <f>IF(Calc!E49="LON","01","08")</f>
        <v>08</v>
      </c>
      <c r="AB29" t="str">
        <f>IF(Calc!E49="LON","01","09")</f>
        <v>09</v>
      </c>
      <c r="AC29" t="str">
        <f>IF(Calc!E49="LON","01","10")</f>
        <v>10</v>
      </c>
      <c r="AF29" s="35" t="s">
        <v>169</v>
      </c>
    </row>
    <row r="30" spans="2:32" ht="15" customHeight="1" x14ac:dyDescent="0.25">
      <c r="B30" t="str">
        <f>IF(Direct_FTP_OneOff_Checklist!$E$33="CORP",N13,IF(Direct_FTP_OneOff_Checklist!$E$33="INST",N40,IF(Direct_FTP_OneOff_Checklist!$E$33="INO2",N26,(IF(Direct_FTP_OneOff_Checklist!$E$33="PNP",N52,N13)))))</f>
        <v>SHN</v>
      </c>
      <c r="C30" t="str">
        <f>IF(Direct_FTP_OneOff_Checklist!$E$33="CORP",O13,IF(Direct_FTP_OneOff_Checklist!$E$33="INST",O40,IF(Direct_FTP_OneOff_Checklist!$E$33="INO2",O26,(IF(Direct_FTP_OneOff_Checklist!$E$33="PNP",O52,O13)))))</f>
        <v>CORP</v>
      </c>
      <c r="D30" t="str">
        <f>IF(Direct_FTP_OneOff_Checklist!$E$27="CORP",P28,IF(Direct_FTP_OneOff_Checklist!$E$27="INST",P55,IF(Direct_FTP_OneOff_Checklist!$E$27="INO2",P41,(IF(Direct_FTP_OneOff_Checklist!$E$27="PNP",P67,P28)))))</f>
        <v>EMPLOYEE AFTER TAX</v>
      </c>
      <c r="N30" s="5" t="s">
        <v>136</v>
      </c>
      <c r="O30" s="5" t="s">
        <v>88</v>
      </c>
      <c r="P30" t="s">
        <v>137</v>
      </c>
      <c r="T30" t="str">
        <f>IF(Calc!E50="LON","01","01")</f>
        <v>01</v>
      </c>
      <c r="U30" t="str">
        <f>IF(Calc!E50="LON","01","02")</f>
        <v>02</v>
      </c>
      <c r="V30" t="str">
        <f>IF(Calc!E50="LON","01","03")</f>
        <v>03</v>
      </c>
      <c r="W30" t="str">
        <f>IF(Calc!E50="LON","01","04")</f>
        <v>04</v>
      </c>
      <c r="X30" t="str">
        <f>IF(Calc!E50="LON","01","05")</f>
        <v>05</v>
      </c>
      <c r="Y30" t="str">
        <f>IF(Calc!E50="LON","01","06")</f>
        <v>06</v>
      </c>
      <c r="Z30" t="str">
        <f>IF(Calc!E50="LON","01","07")</f>
        <v>07</v>
      </c>
      <c r="AA30" t="str">
        <f>IF(Calc!E50="LON","01","08")</f>
        <v>08</v>
      </c>
      <c r="AB30" t="str">
        <f>IF(Calc!E50="LON","01","09")</f>
        <v>09</v>
      </c>
      <c r="AC30" t="str">
        <f>IF(Calc!E50="LON","01","10")</f>
        <v>10</v>
      </c>
      <c r="AF30" s="35" t="s">
        <v>170</v>
      </c>
    </row>
    <row r="31" spans="2:32" ht="15" customHeight="1" x14ac:dyDescent="0.25">
      <c r="B31" t="str">
        <f>IF(Direct_FTP_OneOff_Checklist!$E$33="CORP","",IF(Direct_FTP_OneOff_Checklist!$E$33="INST","",IF(Direct_FTP_OneOff_Checklist!$E$33="INO2",N27,(IF(Direct_FTP_OneOff_Checklist!$E$33="PNP","","")))))</f>
        <v/>
      </c>
      <c r="C31" s="174" t="str">
        <f>IF(Direct_FTP_OneOff_Checklist!$E$33="CORP","",IF(Direct_FTP_OneOff_Checklist!$E$33="INST","",IF(Direct_FTP_OneOff_Checklist!$E$33="INO2",O27,(IF(Direct_FTP_OneOff_Checklist!$E$33="PNP","","")))))</f>
        <v/>
      </c>
      <c r="D31" t="str">
        <f>IF(Direct_FTP_OneOff_Checklist!$E$33="CORP","",IF(Direct_FTP_OneOff_Checklist!$E$33="INST","",IF(Direct_FTP_OneOff_Checklist!$E$33="INO2",P27,(IF(Direct_FTP_OneOff_Checklist!$E$33="PNP","","")))))</f>
        <v/>
      </c>
      <c r="N31" s="5" t="s">
        <v>112</v>
      </c>
      <c r="O31" s="5" t="s">
        <v>88</v>
      </c>
      <c r="P31" t="s">
        <v>113</v>
      </c>
      <c r="T31" t="str">
        <f>IF(Calc!E51="LON","01","01")</f>
        <v>01</v>
      </c>
      <c r="U31" t="str">
        <f>IF(Calc!E51="LON","01","02")</f>
        <v>02</v>
      </c>
      <c r="V31" t="str">
        <f>IF(Calc!E51="LON","01","03")</f>
        <v>03</v>
      </c>
      <c r="W31" t="str">
        <f>IF(Calc!E51="LON","01","04")</f>
        <v>04</v>
      </c>
      <c r="X31" t="str">
        <f>IF(Calc!E51="LON","01","05")</f>
        <v>05</v>
      </c>
      <c r="Y31" t="str">
        <f>IF(Calc!E51="LON","01","06")</f>
        <v>06</v>
      </c>
      <c r="Z31" t="str">
        <f>IF(Calc!E51="LON","01","07")</f>
        <v>07</v>
      </c>
      <c r="AA31" t="str">
        <f>IF(Calc!E51="LON","01","08")</f>
        <v>08</v>
      </c>
      <c r="AB31" t="str">
        <f>IF(Calc!E51="LON","01","09")</f>
        <v>09</v>
      </c>
      <c r="AC31" t="str">
        <f>IF(Calc!E51="LON","01","10")</f>
        <v>10</v>
      </c>
      <c r="AF31" s="35" t="s">
        <v>172</v>
      </c>
    </row>
    <row r="32" spans="2:32" ht="15" customHeight="1" x14ac:dyDescent="0.25">
      <c r="N32" s="5" t="s">
        <v>114</v>
      </c>
      <c r="O32" s="5" t="s">
        <v>88</v>
      </c>
      <c r="P32" t="s">
        <v>115</v>
      </c>
      <c r="T32" t="str">
        <f>IF(Calc!E52="LON","01","01")</f>
        <v>01</v>
      </c>
      <c r="U32" t="str">
        <f>IF(Calc!E52="LON","01","02")</f>
        <v>02</v>
      </c>
      <c r="V32" t="str">
        <f>IF(Calc!E52="LON","01","03")</f>
        <v>03</v>
      </c>
      <c r="W32" t="str">
        <f>IF(Calc!E52="LON","01","04")</f>
        <v>04</v>
      </c>
      <c r="X32" t="str">
        <f>IF(Calc!E52="LON","01","05")</f>
        <v>05</v>
      </c>
      <c r="Y32" t="str">
        <f>IF(Calc!E52="LON","01","06")</f>
        <v>06</v>
      </c>
      <c r="Z32" t="str">
        <f>IF(Calc!E52="LON","01","07")</f>
        <v>07</v>
      </c>
      <c r="AA32" t="str">
        <f>IF(Calc!E52="LON","01","08")</f>
        <v>08</v>
      </c>
      <c r="AB32" t="str">
        <f>IF(Calc!E52="LON","01","09")</f>
        <v>09</v>
      </c>
      <c r="AC32" t="str">
        <f>IF(Calc!E52="LON","01","10")</f>
        <v>10</v>
      </c>
      <c r="AF32" s="35" t="s">
        <v>173</v>
      </c>
    </row>
    <row r="33" spans="2:32" ht="15" customHeight="1" x14ac:dyDescent="0.25">
      <c r="B33" t="s">
        <v>268</v>
      </c>
      <c r="N33" s="5" t="s">
        <v>116</v>
      </c>
      <c r="O33" s="5" t="s">
        <v>88</v>
      </c>
      <c r="P33" t="s">
        <v>117</v>
      </c>
      <c r="AF33" s="204" t="s">
        <v>331</v>
      </c>
    </row>
    <row r="34" spans="2:32" ht="15" customHeight="1" x14ac:dyDescent="0.25">
      <c r="B34" t="str">
        <f>IF(New_Vendor_Checklist!$E$59="CORP",N1,IF(New_Vendor_Checklist!$E$59="INST",N28,IF(New_Vendor_Checklist!$E$59="INO2",N14,(IF(New_Vendor_Checklist!$E$59="PNP",N40,N1)))))</f>
        <v>ATK</v>
      </c>
      <c r="C34" t="str">
        <f>IF(New_Vendor_Checklist!$E$59="CORP",O1,IF(New_Vendor_Checklist!$E$59="INST",O28,IF(New_Vendor_Checklist!$E$59="INO2",O14,(IF(New_Vendor_Checklist!$E$59="PNP",O40,O1)))))</f>
        <v>CORP</v>
      </c>
      <c r="D34" t="str">
        <f>IF(New_Vendor_Checklist!$E$59="CORP",P1,IF(New_Vendor_Checklist!$E$59="INST",P28,IF(New_Vendor_Checklist!$E$59="INO2",P14,(IF(New_Vendor_Checklist!$E$59="PNP",P40,P1)))))</f>
        <v>EMPLOYEE AFTER TAX</v>
      </c>
      <c r="N34" s="5" t="s">
        <v>118</v>
      </c>
      <c r="O34" s="5" t="s">
        <v>88</v>
      </c>
      <c r="P34" t="s">
        <v>119</v>
      </c>
      <c r="AF34" s="35" t="s">
        <v>174</v>
      </c>
    </row>
    <row r="35" spans="2:32" ht="15" customHeight="1" x14ac:dyDescent="0.25">
      <c r="B35" t="str">
        <f>IF(New_Vendor_Checklist!$E$59="CORP",N2,IF(New_Vendor_Checklist!$E$59="INST",N29,IF(New_Vendor_Checklist!$E$59="INO2",N15,(IF(New_Vendor_Checklist!$E$59="PNP",N41,N2)))))</f>
        <v>BTK</v>
      </c>
      <c r="C35" t="str">
        <f>IF(New_Vendor_Checklist!$E$59="CORP",O2,IF(New_Vendor_Checklist!$E$59="INST",O29,IF(New_Vendor_Checklist!$E$59="INO2",O15,(IF(New_Vendor_Checklist!$E$59="PNP",O41,O2)))))</f>
        <v>CORP</v>
      </c>
      <c r="D35" t="str">
        <f>IF(New_Vendor_Checklist!$E$59="CORP",P2,IF(New_Vendor_Checklist!$E$59="INST",P29,IF(New_Vendor_Checklist!$E$59="INO2",P15,(IF(New_Vendor_Checklist!$E$59="PNP",P41,P2)))))</f>
        <v>EMPLOYEE BEFORE TAX</v>
      </c>
      <c r="N35" s="5" t="s">
        <v>120</v>
      </c>
      <c r="O35" s="5" t="s">
        <v>88</v>
      </c>
      <c r="P35" t="s">
        <v>121</v>
      </c>
      <c r="T35" t="str">
        <f>IF(Calc!E56="LON","01","01")</f>
        <v>01</v>
      </c>
      <c r="U35" t="str">
        <f>IF(Calc!E56="LON","01","02")</f>
        <v>02</v>
      </c>
      <c r="V35" t="str">
        <f>IF(Calc!E56="LON","01","03")</f>
        <v>03</v>
      </c>
      <c r="W35" t="str">
        <f>IF(Calc!E56="LON","01","04")</f>
        <v>04</v>
      </c>
      <c r="X35" t="str">
        <f>IF(Calc!E56="LON","01","05")</f>
        <v>05</v>
      </c>
      <c r="Y35" t="str">
        <f>IF(Calc!E56="LON","01","06")</f>
        <v>06</v>
      </c>
      <c r="Z35" t="str">
        <f>IF(Calc!E56="LON","01","07")</f>
        <v>07</v>
      </c>
      <c r="AA35" t="str">
        <f>IF(Calc!E56="LON","01","08")</f>
        <v>08</v>
      </c>
      <c r="AB35" t="str">
        <f>IF(Calc!E56="LON","01","09")</f>
        <v>09</v>
      </c>
      <c r="AC35" t="str">
        <f>IF(Calc!E56="LON","01","10")</f>
        <v>10</v>
      </c>
      <c r="AF35" s="35" t="s">
        <v>175</v>
      </c>
    </row>
    <row r="36" spans="2:32" ht="15" customHeight="1" x14ac:dyDescent="0.25">
      <c r="B36" t="str">
        <f>IF(New_Vendor_Checklist!$E$59="CORP",N3,IF(New_Vendor_Checklist!$E$59="INST",N30,IF(New_Vendor_Checklist!$E$59="INO2",N16,(IF(New_Vendor_Checklist!$E$59="PNP",N42,N3)))))</f>
        <v>ERM</v>
      </c>
      <c r="C36" t="str">
        <f>IF(New_Vendor_Checklist!$E$59="CORP",O3,IF(New_Vendor_Checklist!$E$59="INST",O30,IF(New_Vendor_Checklist!$E$59="INO2",O16,(IF(New_Vendor_Checklist!$E$59="PNP",O42,O3)))))</f>
        <v>CORP</v>
      </c>
      <c r="D36" t="str">
        <f>IF(New_Vendor_Checklist!$E$59="CORP",P3,IF(New_Vendor_Checklist!$E$59="INST",P30,IF(New_Vendor_Checklist!$E$59="INO2",P16,(IF(New_Vendor_Checklist!$E$59="PNP",P42,P3)))))</f>
        <v>EMPLOYER MATCH</v>
      </c>
      <c r="N36" s="5" t="s">
        <v>122</v>
      </c>
      <c r="O36" s="5" t="s">
        <v>88</v>
      </c>
      <c r="P36" t="s">
        <v>123</v>
      </c>
      <c r="Q36" s="5" t="s">
        <v>269</v>
      </c>
      <c r="T36" t="str">
        <f>IF(Calc!E57="LON","01","01")</f>
        <v>01</v>
      </c>
      <c r="U36" t="str">
        <f>IF(Calc!E57="LON","01","02")</f>
        <v>02</v>
      </c>
      <c r="V36" t="str">
        <f>IF(Calc!E57="LON","01","03")</f>
        <v>03</v>
      </c>
      <c r="W36" t="str">
        <f>IF(Calc!E57="LON","01","04")</f>
        <v>04</v>
      </c>
      <c r="X36" t="str">
        <f>IF(Calc!E57="LON","01","05")</f>
        <v>05</v>
      </c>
      <c r="Y36" t="str">
        <f>IF(Calc!E57="LON","01","06")</f>
        <v>06</v>
      </c>
      <c r="Z36" t="str">
        <f>IF(Calc!E57="LON","01","07")</f>
        <v>07</v>
      </c>
      <c r="AA36" t="str">
        <f>IF(Calc!E57="LON","01","08")</f>
        <v>08</v>
      </c>
      <c r="AB36" t="str">
        <f>IF(Calc!E57="LON","01","09")</f>
        <v>09</v>
      </c>
      <c r="AC36" t="str">
        <f>IF(Calc!E57="LON","01","10")</f>
        <v>10</v>
      </c>
      <c r="AF36" s="35" t="s">
        <v>150</v>
      </c>
    </row>
    <row r="37" spans="2:32" ht="15" customHeight="1" x14ac:dyDescent="0.25">
      <c r="B37" t="str">
        <f>IF(New_Vendor_Checklist!$E$59="CORP",N4,IF(New_Vendor_Checklist!$E$59="INST",N31,IF(New_Vendor_Checklist!$E$59="INO2",N17,(IF(New_Vendor_Checklist!$E$59="PNP",N43,N4)))))</f>
        <v>ERO</v>
      </c>
      <c r="C37" t="str">
        <f>IF(New_Vendor_Checklist!$E$59="CORP",O4,IF(New_Vendor_Checklist!$E$59="INST",O31,IF(New_Vendor_Checklist!$E$59="INO2",O17,(IF(New_Vendor_Checklist!$E$59="PNP",O43,O4)))))</f>
        <v>CORP</v>
      </c>
      <c r="D37" t="str">
        <f>IF(New_Vendor_Checklist!$E$59="CORP",P4,IF(New_Vendor_Checklist!$E$59="INST",P31,IF(New_Vendor_Checklist!$E$59="INO2",P17,(IF(New_Vendor_Checklist!$E$59="PNP",P43,P4)))))</f>
        <v>OTHER EMPLOYER CONTRIBUTIONS</v>
      </c>
      <c r="N37" s="5" t="s">
        <v>124</v>
      </c>
      <c r="O37" s="5" t="s">
        <v>88</v>
      </c>
      <c r="P37" t="s">
        <v>125</v>
      </c>
      <c r="Q37" s="5" t="str">
        <f>IF(New_Vendor_Checklist!E59="INST",Validation!R40,IF(New_Vendor_Checklist!E59="INO2",Validation!R39,IF(New_Vendor_Checklist!E59="PNP",Validation!R41,Validation!R38)))</f>
        <v>Validation!N1:N13</v>
      </c>
      <c r="T37" t="str">
        <f>IF(Calc!E58="LON","01","01")</f>
        <v>01</v>
      </c>
      <c r="U37" t="str">
        <f>IF(Calc!E58="LON","01","02")</f>
        <v>02</v>
      </c>
      <c r="V37" t="str">
        <f>IF(Calc!E58="LON","01","03")</f>
        <v>03</v>
      </c>
      <c r="W37" t="str">
        <f>IF(Calc!E58="LON","01","04")</f>
        <v>04</v>
      </c>
      <c r="X37" t="str">
        <f>IF(Calc!E58="LON","01","05")</f>
        <v>05</v>
      </c>
      <c r="Y37" t="str">
        <f>IF(Calc!E58="LON","01","06")</f>
        <v>06</v>
      </c>
      <c r="Z37" t="str">
        <f>IF(Calc!E58="LON","01","07")</f>
        <v>07</v>
      </c>
      <c r="AA37" t="str">
        <f>IF(Calc!E58="LON","01","08")</f>
        <v>08</v>
      </c>
      <c r="AB37" t="str">
        <f>IF(Calc!E58="LON","01","09")</f>
        <v>09</v>
      </c>
      <c r="AC37" t="str">
        <f>IF(Calc!E58="LON","01","10")</f>
        <v>10</v>
      </c>
      <c r="AF37" s="35" t="s">
        <v>176</v>
      </c>
    </row>
    <row r="38" spans="2:32" ht="15" customHeight="1" x14ac:dyDescent="0.25">
      <c r="B38" t="str">
        <f>IF(New_Vendor_Checklist!$E$59="CORP",N5,IF(New_Vendor_Checklist!$E$59="INST",N32,IF(New_Vendor_Checklist!$E$59="INO2",N18,(IF(New_Vendor_Checklist!$E$59="PNP",N44,N5)))))</f>
        <v>LON</v>
      </c>
      <c r="C38" t="str">
        <f>IF(New_Vendor_Checklist!$E$59="CORP",O5,IF(New_Vendor_Checklist!$E$59="INST",O32,IF(New_Vendor_Checklist!$E$59="INO2",O18,(IF(New_Vendor_Checklist!$E$59="PNP",O44,O5)))))</f>
        <v>CORP</v>
      </c>
      <c r="D38" t="str">
        <f>IF(New_Vendor_Checklist!$E$59="CORP",P5,IF(New_Vendor_Checklist!$E$59="INST",P32,IF(New_Vendor_Checklist!$E$59="INO2",P18,(IF(New_Vendor_Checklist!$E$59="PNP",P44,P5)))))</f>
        <v>LOAN REPAYMENT</v>
      </c>
      <c r="N38" s="5" t="s">
        <v>126</v>
      </c>
      <c r="O38" s="5" t="s">
        <v>88</v>
      </c>
      <c r="P38" t="s">
        <v>127</v>
      </c>
      <c r="Q38" s="5" t="s">
        <v>87</v>
      </c>
      <c r="R38" s="5" t="s">
        <v>93</v>
      </c>
      <c r="T38" t="str">
        <f>IF(Calc!E59="LON","01","01")</f>
        <v>01</v>
      </c>
      <c r="U38" t="str">
        <f>IF(Calc!E59="LON","01","02")</f>
        <v>02</v>
      </c>
      <c r="V38" t="str">
        <f>IF(Calc!E59="LON","01","03")</f>
        <v>03</v>
      </c>
      <c r="W38" t="str">
        <f>IF(Calc!E59="LON","01","04")</f>
        <v>04</v>
      </c>
      <c r="X38" t="str">
        <f>IF(Calc!E59="LON","01","05")</f>
        <v>05</v>
      </c>
      <c r="Y38" t="str">
        <f>IF(Calc!E59="LON","01","06")</f>
        <v>06</v>
      </c>
      <c r="Z38" t="str">
        <f>IF(Calc!E59="LON","01","07")</f>
        <v>07</v>
      </c>
      <c r="AA38" t="str">
        <f>IF(Calc!E59="LON","01","08")</f>
        <v>08</v>
      </c>
      <c r="AB38" t="str">
        <f>IF(Calc!E59="LON","01","09")</f>
        <v>09</v>
      </c>
      <c r="AC38" t="str">
        <f>IF(Calc!E59="LON","01","10")</f>
        <v>10</v>
      </c>
      <c r="AF38" s="35" t="s">
        <v>177</v>
      </c>
    </row>
    <row r="39" spans="2:32" ht="15" customHeight="1" x14ac:dyDescent="0.25">
      <c r="B39" t="str">
        <f>IF(New_Vendor_Checklist!$E$59="CORP",N6,IF(New_Vendor_Checklist!$E$59="INST",N33,IF(New_Vendor_Checklist!$E$59="INO2",N19,(IF(New_Vendor_Checklist!$E$59="PNP",N45,N6)))))</f>
        <v>NQE</v>
      </c>
      <c r="C39" t="str">
        <f>IF(New_Vendor_Checklist!$E$59="CORP",O6,IF(New_Vendor_Checklist!$E$59="INST",O33,IF(New_Vendor_Checklist!$E$59="INO2",O19,(IF(New_Vendor_Checklist!$E$59="PNP",O45,O6)))))</f>
        <v>CORP</v>
      </c>
      <c r="D39" t="str">
        <f>IF(New_Vendor_Checklist!$E$59="CORP",P6,IF(New_Vendor_Checklist!$E$59="INST",P33,IF(New_Vendor_Checklist!$E$59="INO2",P19,(IF(New_Vendor_Checklist!$E$59="PNP",P45,P6)))))</f>
        <v>EMPLOYEE PRE-TAX NONQUALIFIED</v>
      </c>
      <c r="N39" s="5" t="s">
        <v>128</v>
      </c>
      <c r="O39" s="5" t="s">
        <v>88</v>
      </c>
      <c r="P39" t="s">
        <v>129</v>
      </c>
      <c r="Q39" s="5" t="s">
        <v>86</v>
      </c>
      <c r="R39" s="5" t="s">
        <v>94</v>
      </c>
      <c r="T39" t="str">
        <f>IF(Calc!E60="LON","01","01")</f>
        <v>01</v>
      </c>
      <c r="U39" t="str">
        <f>IF(Calc!E60="LON","01","02")</f>
        <v>02</v>
      </c>
      <c r="V39" t="str">
        <f>IF(Calc!E60="LON","01","03")</f>
        <v>03</v>
      </c>
      <c r="W39" t="str">
        <f>IF(Calc!E60="LON","01","04")</f>
        <v>04</v>
      </c>
      <c r="X39" t="str">
        <f>IF(Calc!E60="LON","01","05")</f>
        <v>05</v>
      </c>
      <c r="Y39" t="str">
        <f>IF(Calc!E60="LON","01","06")</f>
        <v>06</v>
      </c>
      <c r="Z39" t="str">
        <f>IF(Calc!E60="LON","01","07")</f>
        <v>07</v>
      </c>
      <c r="AA39" t="str">
        <f>IF(Calc!E60="LON","01","08")</f>
        <v>08</v>
      </c>
      <c r="AB39" t="str">
        <f>IF(Calc!E60="LON","01","09")</f>
        <v>09</v>
      </c>
      <c r="AC39" t="str">
        <f>IF(Calc!E60="LON","01","10")</f>
        <v>10</v>
      </c>
      <c r="AF39" s="35" t="s">
        <v>285</v>
      </c>
    </row>
    <row r="40" spans="2:32" ht="15" customHeight="1" x14ac:dyDescent="0.25">
      <c r="B40" t="str">
        <f>IF(New_Vendor_Checklist!$E$59="CORP",N7,IF(New_Vendor_Checklist!$E$59="INST",N34,IF(New_Vendor_Checklist!$E$59="INO2",N20,(IF(New_Vendor_Checklist!$E$59="PNP",N46,N7)))))</f>
        <v>NQR</v>
      </c>
      <c r="C40" t="str">
        <f>IF(New_Vendor_Checklist!$E$59="CORP",O7,IF(New_Vendor_Checklist!$E$59="INST",O34,IF(New_Vendor_Checklist!$E$59="INO2",O20,(IF(New_Vendor_Checklist!$E$59="PNP",O46,O7)))))</f>
        <v>CORP</v>
      </c>
      <c r="D40" t="str">
        <f>IF(New_Vendor_Checklist!$E$59="CORP",P7,IF(New_Vendor_Checklist!$E$59="INST",P34,IF(New_Vendor_Checklist!$E$59="INO2",P20,(IF(New_Vendor_Checklist!$E$59="PNP",P46,P7)))))</f>
        <v>EMPLOYER PRE-TAX NONQUALIFIED</v>
      </c>
      <c r="N40" s="5" t="s">
        <v>134</v>
      </c>
      <c r="O40" s="5" t="s">
        <v>89</v>
      </c>
      <c r="P40" t="s">
        <v>109</v>
      </c>
      <c r="Q40" s="5" t="s">
        <v>88</v>
      </c>
      <c r="R40" s="5" t="s">
        <v>95</v>
      </c>
      <c r="T40" t="str">
        <f>IF(Calc!E61="LON","01","01")</f>
        <v>01</v>
      </c>
      <c r="U40" t="str">
        <f>IF(Calc!E61="LON","01","02")</f>
        <v>02</v>
      </c>
      <c r="V40" t="str">
        <f>IF(Calc!E61="LON","01","03")</f>
        <v>03</v>
      </c>
      <c r="W40" t="str">
        <f>IF(Calc!E61="LON","01","04")</f>
        <v>04</v>
      </c>
      <c r="X40" t="str">
        <f>IF(Calc!E61="LON","01","05")</f>
        <v>05</v>
      </c>
      <c r="Y40" t="str">
        <f>IF(Calc!E61="LON","01","06")</f>
        <v>06</v>
      </c>
      <c r="Z40" t="str">
        <f>IF(Calc!E61="LON","01","07")</f>
        <v>07</v>
      </c>
      <c r="AA40" t="str">
        <f>IF(Calc!E61="LON","01","08")</f>
        <v>08</v>
      </c>
      <c r="AB40" t="str">
        <f>IF(Calc!E61="LON","01","09")</f>
        <v>09</v>
      </c>
      <c r="AC40" t="str">
        <f>IF(Calc!E61="LON","01","10")</f>
        <v>10</v>
      </c>
      <c r="AF40" s="35" t="s">
        <v>178</v>
      </c>
    </row>
    <row r="41" spans="2:32" ht="15" customHeight="1" x14ac:dyDescent="0.25">
      <c r="B41" t="str">
        <f>IF(New_Vendor_Checklist!$E$59="CORP",N8,IF(New_Vendor_Checklist!$E$59="INST",N35,IF(New_Vendor_Checklist!$E$59="INO2",N21,(IF(New_Vendor_Checklist!$E$59="PNP",N47,N8)))))</f>
        <v>QAC</v>
      </c>
      <c r="C41" t="str">
        <f>IF(New_Vendor_Checklist!$E$59="CORP",O8,IF(New_Vendor_Checklist!$E$59="INST",O35,IF(New_Vendor_Checklist!$E$59="INO2",O21,(IF(New_Vendor_Checklist!$E$59="PNP",O47,O8)))))</f>
        <v>CORP</v>
      </c>
      <c r="D41" t="str">
        <f>IF(New_Vendor_Checklist!$E$59="CORP",P8,IF(New_Vendor_Checklist!$E$59="INST",P35,IF(New_Vendor_Checklist!$E$59="INO2",P21,(IF(New_Vendor_Checklist!$E$59="PNP",P47,P8)))))</f>
        <v>SAFE HARBOR QACA EMPLOYER CONTRIBUTION</v>
      </c>
      <c r="N41" s="5" t="s">
        <v>135</v>
      </c>
      <c r="O41" s="5" t="s">
        <v>89</v>
      </c>
      <c r="P41" t="s">
        <v>111</v>
      </c>
      <c r="Q41" s="5" t="s">
        <v>89</v>
      </c>
      <c r="R41" t="s">
        <v>96</v>
      </c>
      <c r="T41" t="str">
        <f>IF(Calc!E62="LON","01","01")</f>
        <v>01</v>
      </c>
      <c r="U41" t="str">
        <f>IF(Calc!E62="LON","01","02")</f>
        <v>02</v>
      </c>
      <c r="V41" t="str">
        <f>IF(Calc!E62="LON","01","03")</f>
        <v>03</v>
      </c>
      <c r="W41" t="str">
        <f>IF(Calc!E62="LON","01","04")</f>
        <v>04</v>
      </c>
      <c r="X41" t="str">
        <f>IF(Calc!E62="LON","01","05")</f>
        <v>05</v>
      </c>
      <c r="Y41" t="str">
        <f>IF(Calc!E62="LON","01","06")</f>
        <v>06</v>
      </c>
      <c r="Z41" t="str">
        <f>IF(Calc!E62="LON","01","07")</f>
        <v>07</v>
      </c>
      <c r="AA41" t="str">
        <f>IF(Calc!E62="LON","01","08")</f>
        <v>08</v>
      </c>
      <c r="AB41" t="str">
        <f>IF(Calc!E62="LON","01","09")</f>
        <v>09</v>
      </c>
      <c r="AC41" t="str">
        <f>IF(Calc!E62="LON","01","10")</f>
        <v>10</v>
      </c>
      <c r="AF41" s="35" t="s">
        <v>179</v>
      </c>
    </row>
    <row r="42" spans="2:32" ht="15" customHeight="1" x14ac:dyDescent="0.25">
      <c r="B42" t="str">
        <f>IF(New_Vendor_Checklist!$E$59="CORP",N9,IF(New_Vendor_Checklist!$E$59="INST",N36,IF(New_Vendor_Checklist!$E$59="INO2",N22,(IF(New_Vendor_Checklist!$E$59="PNP",N48,N9)))))</f>
        <v>QMA</v>
      </c>
      <c r="C42" t="str">
        <f>IF(New_Vendor_Checklist!$E$59="CORP",O9,IF(New_Vendor_Checklist!$E$59="INST",O36,IF(New_Vendor_Checklist!$E$59="INO2",O22,(IF(New_Vendor_Checklist!$E$59="PNP",O48,O9)))))</f>
        <v>CORP</v>
      </c>
      <c r="D42" t="str">
        <f>IF(New_Vendor_Checklist!$E$59="CORP",P9,IF(New_Vendor_Checklist!$E$59="INST",P36,IF(New_Vendor_Checklist!$E$59="INO2",P22,(IF(New_Vendor_Checklist!$E$59="PNP",P48,P9)))))</f>
        <v>QUALIFIED MATCHING CONTRIBUTIONS</v>
      </c>
      <c r="N42" s="5" t="s">
        <v>136</v>
      </c>
      <c r="O42" s="5" t="s">
        <v>89</v>
      </c>
      <c r="P42" t="s">
        <v>137</v>
      </c>
      <c r="T42" t="str">
        <f>IF(Calc!E63="LON","01","01")</f>
        <v>01</v>
      </c>
      <c r="U42" t="str">
        <f>IF(Calc!E63="LON","01","02")</f>
        <v>02</v>
      </c>
      <c r="V42" t="str">
        <f>IF(Calc!E63="LON","01","03")</f>
        <v>03</v>
      </c>
      <c r="W42" t="str">
        <f>IF(Calc!E63="LON","01","04")</f>
        <v>04</v>
      </c>
      <c r="X42" t="str">
        <f>IF(Calc!E63="LON","01","05")</f>
        <v>05</v>
      </c>
      <c r="Y42" t="str">
        <f>IF(Calc!E63="LON","01","06")</f>
        <v>06</v>
      </c>
      <c r="Z42" t="str">
        <f>IF(Calc!E63="LON","01","07")</f>
        <v>07</v>
      </c>
      <c r="AA42" t="str">
        <f>IF(Calc!E63="LON","01","08")</f>
        <v>08</v>
      </c>
      <c r="AB42" t="str">
        <f>IF(Calc!E63="LON","01","09")</f>
        <v>09</v>
      </c>
      <c r="AC42" t="str">
        <f>IF(Calc!E63="LON","01","10")</f>
        <v>10</v>
      </c>
      <c r="AF42" s="35" t="s">
        <v>151</v>
      </c>
    </row>
    <row r="43" spans="2:32" ht="15" customHeight="1" x14ac:dyDescent="0.25">
      <c r="B43" t="str">
        <f>IF(New_Vendor_Checklist!$E$59="CORP",N10,IF(New_Vendor_Checklist!$E$59="INST",N37,IF(New_Vendor_Checklist!$E$59="INO2",N23,(IF(New_Vendor_Checklist!$E$59="PNP",N49,N10)))))</f>
        <v>QNE</v>
      </c>
      <c r="C43" t="str">
        <f>IF(New_Vendor_Checklist!$E$59="CORP",O10,IF(New_Vendor_Checklist!$E$59="INST",O37,IF(New_Vendor_Checklist!$E$59="INO2",O23,(IF(New_Vendor_Checklist!$E$59="PNP",O49,O10)))))</f>
        <v>CORP</v>
      </c>
      <c r="D43" t="str">
        <f>IF(New_Vendor_Checklist!$E$59="CORP",P10,IF(New_Vendor_Checklist!$E$59="INST",P37,IF(New_Vendor_Checklist!$E$59="INO2",P23,(IF(New_Vendor_Checklist!$E$59="PNP",P49,P10)))))</f>
        <v>QUALIFIED NON-ELECTIVE CONTRIBUTIONS</v>
      </c>
      <c r="N43" s="5" t="s">
        <v>116</v>
      </c>
      <c r="O43" s="5" t="s">
        <v>89</v>
      </c>
      <c r="P43" t="s">
        <v>117</v>
      </c>
      <c r="T43" t="str">
        <f>IF(Calc!E64="LON","01","01")</f>
        <v>01</v>
      </c>
      <c r="U43" t="str">
        <f>IF(Calc!E64="LON","01","02")</f>
        <v>02</v>
      </c>
      <c r="V43" t="str">
        <f>IF(Calc!E64="LON","01","03")</f>
        <v>03</v>
      </c>
      <c r="W43" t="str">
        <f>IF(Calc!E64="LON","01","04")</f>
        <v>04</v>
      </c>
      <c r="X43" t="str">
        <f>IF(Calc!E64="LON","01","05")</f>
        <v>05</v>
      </c>
      <c r="Y43" t="str">
        <f>IF(Calc!E64="LON","01","06")</f>
        <v>06</v>
      </c>
      <c r="Z43" t="str">
        <f>IF(Calc!E64="LON","01","07")</f>
        <v>07</v>
      </c>
      <c r="AA43" t="str">
        <f>IF(Calc!E64="LON","01","08")</f>
        <v>08</v>
      </c>
      <c r="AB43" t="str">
        <f>IF(Calc!E64="LON","01","09")</f>
        <v>09</v>
      </c>
      <c r="AC43" t="str">
        <f>IF(Calc!E64="LON","01","10")</f>
        <v>10</v>
      </c>
      <c r="AF43" s="35" t="s">
        <v>180</v>
      </c>
    </row>
    <row r="44" spans="2:32" ht="15" customHeight="1" x14ac:dyDescent="0.25">
      <c r="B44" t="str">
        <f>IF(New_Vendor_Checklist!$E$59="CORP",N11,IF(New_Vendor_Checklist!$E$59="INST",N38,IF(New_Vendor_Checklist!$E$59="INO2",N24,(IF(New_Vendor_Checklist!$E$59="PNP",N50,N11)))))</f>
        <v>RTH</v>
      </c>
      <c r="C44" t="str">
        <f>IF(New_Vendor_Checklist!$E$59="CORP",O11,IF(New_Vendor_Checklist!$E$59="INST",O38,IF(New_Vendor_Checklist!$E$59="INO2",O24,(IF(New_Vendor_Checklist!$E$59="PNP",O50,O11)))))</f>
        <v>CORP</v>
      </c>
      <c r="D44" t="str">
        <f>IF(New_Vendor_Checklist!$E$59="CORP",P11,IF(New_Vendor_Checklist!$E$59="INST",P38,IF(New_Vendor_Checklist!$E$59="INO2",P24,(IF(New_Vendor_Checklist!$E$59="PNP",P50,P11)))))</f>
        <v>ROTH CONTRIBUTION</v>
      </c>
      <c r="N44" s="5" t="s">
        <v>118</v>
      </c>
      <c r="O44" s="5" t="s">
        <v>89</v>
      </c>
      <c r="P44" t="s">
        <v>119</v>
      </c>
      <c r="T44" t="str">
        <f>IF(Calc!E65="LON","01","01")</f>
        <v>01</v>
      </c>
      <c r="U44" t="str">
        <f>IF(Calc!E65="LON","01","02")</f>
        <v>02</v>
      </c>
      <c r="V44" t="str">
        <f>IF(Calc!E65="LON","01","03")</f>
        <v>03</v>
      </c>
      <c r="W44" t="str">
        <f>IF(Calc!E65="LON","01","04")</f>
        <v>04</v>
      </c>
      <c r="X44" t="str">
        <f>IF(Calc!E65="LON","01","05")</f>
        <v>05</v>
      </c>
      <c r="Y44" t="str">
        <f>IF(Calc!E65="LON","01","06")</f>
        <v>06</v>
      </c>
      <c r="Z44" t="str">
        <f>IF(Calc!E65="LON","01","07")</f>
        <v>07</v>
      </c>
      <c r="AA44" t="str">
        <f>IF(Calc!E65="LON","01","08")</f>
        <v>08</v>
      </c>
      <c r="AB44" t="str">
        <f>IF(Calc!E65="LON","01","09")</f>
        <v>09</v>
      </c>
      <c r="AC44" t="str">
        <f>IF(Calc!E65="LON","01","10")</f>
        <v>10</v>
      </c>
      <c r="AF44" s="35" t="s">
        <v>223</v>
      </c>
    </row>
    <row r="45" spans="2:32" ht="15" customHeight="1" x14ac:dyDescent="0.25">
      <c r="B45" t="str">
        <f>IF(New_Vendor_Checklist!$E$59="CORP",N12,IF(New_Vendor_Checklist!$E$59="INST",N39,IF(New_Vendor_Checklist!$E$59="INO2",N25,(IF(New_Vendor_Checklist!$E$59="PNP",N51,N12)))))</f>
        <v>SHM</v>
      </c>
      <c r="C45" t="str">
        <f>IF(New_Vendor_Checklist!$E$59="CORP",O12,IF(New_Vendor_Checklist!$E$59="INST",O39,IF(New_Vendor_Checklist!$E$59="INO2",O25,(IF(New_Vendor_Checklist!$E$59="PNP",O51,O12)))))</f>
        <v>CORP</v>
      </c>
      <c r="D45" t="str">
        <f>IF(New_Vendor_Checklist!$E$59="CORP",P12,IF(New_Vendor_Checklist!$E$59="INST",P39,IF(New_Vendor_Checklist!$E$59="INO2",P25,(IF(New_Vendor_Checklist!$E$59="PNP",P51,P12)))))</f>
        <v>SAFE HARBOR MATCH</v>
      </c>
      <c r="N45" s="5" t="s">
        <v>120</v>
      </c>
      <c r="O45" s="5" t="s">
        <v>89</v>
      </c>
      <c r="P45" t="s">
        <v>121</v>
      </c>
      <c r="T45" t="str">
        <f>IF(Calc!E66="LON","01","01")</f>
        <v>01</v>
      </c>
      <c r="U45" t="str">
        <f>IF(Calc!E66="LON","01","02")</f>
        <v>02</v>
      </c>
      <c r="V45" t="str">
        <f>IF(Calc!E66="LON","01","03")</f>
        <v>03</v>
      </c>
      <c r="W45" t="str">
        <f>IF(Calc!E66="LON","01","04")</f>
        <v>04</v>
      </c>
      <c r="X45" t="str">
        <f>IF(Calc!E66="LON","01","05")</f>
        <v>05</v>
      </c>
      <c r="Y45" t="str">
        <f>IF(Calc!E66="LON","01","06")</f>
        <v>06</v>
      </c>
      <c r="Z45" t="str">
        <f>IF(Calc!E66="LON","01","07")</f>
        <v>07</v>
      </c>
      <c r="AA45" t="str">
        <f>IF(Calc!E66="LON","01","08")</f>
        <v>08</v>
      </c>
      <c r="AB45" t="str">
        <f>IF(Calc!E66="LON","01","09")</f>
        <v>09</v>
      </c>
      <c r="AC45" t="str">
        <f>IF(Calc!E66="LON","01","10")</f>
        <v>10</v>
      </c>
      <c r="AF45" s="35" t="s">
        <v>181</v>
      </c>
    </row>
    <row r="46" spans="2:32" ht="15" customHeight="1" x14ac:dyDescent="0.25">
      <c r="B46" t="str">
        <f>IF(New_Vendor_Checklist!$E$59="CORP",N13,IF(New_Vendor_Checklist!$E$59="INST",N40,IF(New_Vendor_Checklist!$E$59="INO2",N26,(IF(New_Vendor_Checklist!$E$59="PNP",N52,N13)))))</f>
        <v>SHN</v>
      </c>
      <c r="C46" t="str">
        <f>IF(New_Vendor_Checklist!$E$59="CORP",O13,IF(New_Vendor_Checklist!$E$59="INST",O40,IF(New_Vendor_Checklist!$E$59="INO2",O26,(IF(New_Vendor_Checklist!$E$59="PNP",O52,O13)))))</f>
        <v>CORP</v>
      </c>
      <c r="D46" t="str">
        <f>IF(New_Vendor_Checklist!$E$59="CORP",P13,IF(New_Vendor_Checklist!$E$59="INST",P40,IF(New_Vendor_Checklist!$E$59="INO2",P26,(IF(New_Vendor_Checklist!$E$59="PNP",P52,P13)))))</f>
        <v>SAFE HARBOR NON-ELECTIVE</v>
      </c>
      <c r="N46" s="5" t="s">
        <v>122</v>
      </c>
      <c r="O46" s="5" t="s">
        <v>89</v>
      </c>
      <c r="P46" t="s">
        <v>123</v>
      </c>
      <c r="T46" t="str">
        <f>IF(Calc!E67="LON","01","01")</f>
        <v>01</v>
      </c>
      <c r="U46" t="str">
        <f>IF(Calc!E67="LON","01","02")</f>
        <v>02</v>
      </c>
      <c r="V46" t="str">
        <f>IF(Calc!E67="LON","01","03")</f>
        <v>03</v>
      </c>
      <c r="W46" t="str">
        <f>IF(Calc!E67="LON","01","04")</f>
        <v>04</v>
      </c>
      <c r="X46" t="str">
        <f>IF(Calc!E67="LON","01","05")</f>
        <v>05</v>
      </c>
      <c r="Y46" t="str">
        <f>IF(Calc!E67="LON","01","06")</f>
        <v>06</v>
      </c>
      <c r="Z46" t="str">
        <f>IF(Calc!E67="LON","01","07")</f>
        <v>07</v>
      </c>
      <c r="AA46" t="str">
        <f>IF(Calc!E67="LON","01","08")</f>
        <v>08</v>
      </c>
      <c r="AB46" t="str">
        <f>IF(Calc!E67="LON","01","09")</f>
        <v>09</v>
      </c>
      <c r="AC46" t="str">
        <f>IF(Calc!E67="LON","01","10")</f>
        <v>10</v>
      </c>
      <c r="AF46" s="35" t="s">
        <v>284</v>
      </c>
    </row>
    <row r="47" spans="2:32" ht="15" customHeight="1" x14ac:dyDescent="0.25">
      <c r="B47" t="str">
        <f>IF(New_Vendor_Checklist!$E$59="CORP","",IF(New_Vendor_Checklist!$E$59="INST","",IF(New_Vendor_Checklist!$E$59="INO2",N27,(IF(New_Vendor_Checklist!$E$59="PNP","","")))))</f>
        <v/>
      </c>
      <c r="C47" t="str">
        <f>IF(New_Vendor_Checklist!$E$59="CORP","",IF(New_Vendor_Checklist!$E$59="INST","",IF(New_Vendor_Checklist!$E$59="INO2",O27,(IF(New_Vendor_Checklist!$E$59="PNP","","")))))</f>
        <v/>
      </c>
      <c r="D47" t="str">
        <f>IF(New_Vendor_Checklist!$E$59="CORP","",IF(New_Vendor_Checklist!$E$59="INST","",IF(New_Vendor_Checklist!$E$59="INO2",P27,(IF(New_Vendor_Checklist!$E$59="PNP","","")))))</f>
        <v/>
      </c>
      <c r="N47" s="5" t="s">
        <v>124</v>
      </c>
      <c r="O47" s="5" t="s">
        <v>89</v>
      </c>
      <c r="P47" t="s">
        <v>125</v>
      </c>
      <c r="T47" t="str">
        <f>IF(Calc!E68="LON","01","01")</f>
        <v>01</v>
      </c>
      <c r="U47" t="str">
        <f>IF(Calc!E68="LON","01","02")</f>
        <v>02</v>
      </c>
      <c r="V47" t="str">
        <f>IF(Calc!E68="LON","01","03")</f>
        <v>03</v>
      </c>
      <c r="W47" t="str">
        <f>IF(Calc!E68="LON","01","04")</f>
        <v>04</v>
      </c>
      <c r="X47" t="str">
        <f>IF(Calc!E68="LON","01","05")</f>
        <v>05</v>
      </c>
      <c r="Y47" t="str">
        <f>IF(Calc!E68="LON","01","06")</f>
        <v>06</v>
      </c>
      <c r="Z47" t="str">
        <f>IF(Calc!E68="LON","01","07")</f>
        <v>07</v>
      </c>
      <c r="AA47" t="str">
        <f>IF(Calc!E68="LON","01","08")</f>
        <v>08</v>
      </c>
      <c r="AB47" t="str">
        <f>IF(Calc!E68="LON","01","09")</f>
        <v>09</v>
      </c>
      <c r="AC47" t="str">
        <f>IF(Calc!E68="LON","01","10")</f>
        <v>10</v>
      </c>
      <c r="AF47" s="35" t="s">
        <v>152</v>
      </c>
    </row>
    <row r="48" spans="2:32" ht="15" customHeight="1" x14ac:dyDescent="0.25">
      <c r="N48" s="5" t="s">
        <v>126</v>
      </c>
      <c r="O48" s="5" t="s">
        <v>89</v>
      </c>
      <c r="P48" t="s">
        <v>127</v>
      </c>
      <c r="T48" t="str">
        <f>IF(Calc!E69="LON","01","01")</f>
        <v>01</v>
      </c>
      <c r="U48" t="str">
        <f>IF(Calc!E69="LON","01","02")</f>
        <v>02</v>
      </c>
      <c r="V48" t="str">
        <f>IF(Calc!E69="LON","01","03")</f>
        <v>03</v>
      </c>
      <c r="W48" t="str">
        <f>IF(Calc!E69="LON","01","04")</f>
        <v>04</v>
      </c>
      <c r="X48" t="str">
        <f>IF(Calc!E69="LON","01","05")</f>
        <v>05</v>
      </c>
      <c r="Y48" t="str">
        <f>IF(Calc!E69="LON","01","06")</f>
        <v>06</v>
      </c>
      <c r="Z48" t="str">
        <f>IF(Calc!E69="LON","01","07")</f>
        <v>07</v>
      </c>
      <c r="AA48" t="str">
        <f>IF(Calc!E69="LON","01","08")</f>
        <v>08</v>
      </c>
      <c r="AB48" t="str">
        <f>IF(Calc!E69="LON","01","09")</f>
        <v>09</v>
      </c>
      <c r="AC48" t="str">
        <f>IF(Calc!E69="LON","01","10")</f>
        <v>10</v>
      </c>
      <c r="AF48" s="35" t="s">
        <v>182</v>
      </c>
    </row>
    <row r="49" spans="2:32" ht="15" customHeight="1" x14ac:dyDescent="0.25">
      <c r="B49" t="s">
        <v>292</v>
      </c>
      <c r="N49" s="5" t="s">
        <v>128</v>
      </c>
      <c r="O49" s="5" t="s">
        <v>89</v>
      </c>
      <c r="P49" t="s">
        <v>129</v>
      </c>
      <c r="T49" t="str">
        <f>IF(Calc!E70="LON","01","01")</f>
        <v>01</v>
      </c>
      <c r="U49" t="str">
        <f>IF(Calc!E70="LON","01","02")</f>
        <v>02</v>
      </c>
      <c r="V49" t="str">
        <f>IF(Calc!E70="LON","01","03")</f>
        <v>03</v>
      </c>
      <c r="W49" t="str">
        <f>IF(Calc!E70="LON","01","04")</f>
        <v>04</v>
      </c>
      <c r="X49" t="str">
        <f>IF(Calc!E70="LON","01","05")</f>
        <v>05</v>
      </c>
      <c r="Y49" t="str">
        <f>IF(Calc!E70="LON","01","06")</f>
        <v>06</v>
      </c>
      <c r="Z49" t="str">
        <f>IF(Calc!E70="LON","01","07")</f>
        <v>07</v>
      </c>
      <c r="AA49" t="str">
        <f>IF(Calc!E70="LON","01","08")</f>
        <v>08</v>
      </c>
      <c r="AB49" t="str">
        <f>IF(Calc!E70="LON","01","09")</f>
        <v>09</v>
      </c>
      <c r="AC49" t="str">
        <f>IF(Calc!E70="LON","01","10")</f>
        <v>10</v>
      </c>
      <c r="AF49" s="35" t="s">
        <v>183</v>
      </c>
    </row>
    <row r="50" spans="2:32" ht="15" customHeight="1" x14ac:dyDescent="0.25">
      <c r="B50" t="str">
        <f>IF(Checklist!$E$8="CORP",N1,IF(Checklist!$E$8="INST",N28,IF(Checklist!$E$8="INO2",N14,(IF(Checklist!$E$8="PNP",N40,N1)))))</f>
        <v>ATK</v>
      </c>
      <c r="C50" t="str">
        <f>IF(Checklist!$E$8="CORP",O1,IF(Checklist!$E$8="INST",O28,IF(Checklist!$E$8="INO2",O14,(IF(Checklist!$E$8="PNP",O40,O1)))))</f>
        <v>CORP</v>
      </c>
      <c r="D50" t="str">
        <f>IF(Checklist!$E$8="CORP",P1,IF(Checklist!$E$8="INST",P28,IF(Checklist!$E$8="INO2",P14,(IF(Checklist!$E$8="PNP",P40,P1)))))</f>
        <v>EMPLOYEE AFTER TAX</v>
      </c>
      <c r="AF50" s="35" t="s">
        <v>184</v>
      </c>
    </row>
    <row r="51" spans="2:32" ht="15" customHeight="1" x14ac:dyDescent="0.25">
      <c r="B51" t="str">
        <f>IF(Checklist!$E$8="CORP",N2,IF(Checklist!$E$8="INST",N29,IF(Checklist!$E$8="INO2",N15,(IF(Checklist!$E$8="PNP",N41,N2)))))</f>
        <v>BTK</v>
      </c>
      <c r="C51" t="str">
        <f>IF(Checklist!$E$8="CORP",O2,IF(Checklist!$E$8="INST",O29,IF(Checklist!$E$8="INO2",O15,(IF(Checklist!$E$8="PNP",O41,O2)))))</f>
        <v>CORP</v>
      </c>
      <c r="D51" t="str">
        <f>IF(Checklist!$E$8="CORP",P2,IF(Checklist!$E$8="INST",P29,IF(Checklist!$E$8="INO2",P15,(IF(Checklist!$E$8="PNP",P41,P2)))))</f>
        <v>EMPLOYEE BEFORE TAX</v>
      </c>
      <c r="AF51" s="35" t="s">
        <v>185</v>
      </c>
    </row>
    <row r="52" spans="2:32" ht="15" customHeight="1" x14ac:dyDescent="0.25">
      <c r="B52" t="str">
        <f>IF(Checklist!$E$8="CORP",N3,IF(Checklist!$E$8="INST",N30,IF(Checklist!$E$8="INO2",N16,(IF(Checklist!$E$8="PNP",N42,N3)))))</f>
        <v>ERM</v>
      </c>
      <c r="C52" t="str">
        <f>IF(Checklist!$E$8="CORP",O3,IF(Checklist!$E$8="INST",O30,IF(Checklist!$E$8="INO2",O16,(IF(Checklist!$E$8="PNP",O42,O3)))))</f>
        <v>CORP</v>
      </c>
      <c r="D52" t="str">
        <f>IF(Checklist!$E$8="CORP",P3,IF(Checklist!$E$8="INST",P30,IF(Checklist!$E$8="INO2",P16,(IF(Checklist!$E$8="PNP",P42,P3)))))</f>
        <v>EMPLOYER MATCH</v>
      </c>
      <c r="Q52" s="5" t="s">
        <v>292</v>
      </c>
      <c r="T52" t="str">
        <f>IF(Calc!E2="LON","01","01")</f>
        <v>01</v>
      </c>
      <c r="U52" t="str">
        <f>IF(Calc!E2="LON","01","02")</f>
        <v>02</v>
      </c>
      <c r="V52" t="str">
        <f>IF(Calc!E2="LON","01","03")</f>
        <v>03</v>
      </c>
      <c r="W52" t="str">
        <f>IF(Calc!E2="LON","01","04")</f>
        <v>04</v>
      </c>
      <c r="X52" t="str">
        <f>IF(Calc!E2="LON","01","05")</f>
        <v>05</v>
      </c>
      <c r="Y52" t="str">
        <f>IF(Calc!E2="LON","01","06")</f>
        <v>06</v>
      </c>
      <c r="Z52" t="str">
        <f>IF(Calc!E2="LON","01","07")</f>
        <v>07</v>
      </c>
      <c r="AA52" t="str">
        <f>IF(Calc!E2="LON","01","08")</f>
        <v>08</v>
      </c>
      <c r="AB52" t="str">
        <f>IF(Calc!E2="LON","01","09")</f>
        <v>09</v>
      </c>
      <c r="AC52" t="str">
        <f>IF(Calc!E2="LON","01","10")</f>
        <v>10</v>
      </c>
      <c r="AF52" s="35" t="s">
        <v>186</v>
      </c>
    </row>
    <row r="53" spans="2:32" ht="15" customHeight="1" x14ac:dyDescent="0.25">
      <c r="B53" t="str">
        <f>IF(Checklist!$E$8="CORP",N4,IF(Checklist!$E$8="INST",N31,IF(Checklist!$E$8="INO2",N17,(IF(Checklist!$E$8="PNP",N43,N4)))))</f>
        <v>ERO</v>
      </c>
      <c r="C53" t="str">
        <f>IF(Checklist!$E$8="CORP",O4,IF(Checklist!$E$8="INST",O31,IF(Checklist!$E$8="INO2",O17,(IF(Checklist!$E$8="PNP",O43,O4)))))</f>
        <v>CORP</v>
      </c>
      <c r="D53" t="str">
        <f>IF(Checklist!$E$8="CORP",P4,IF(Checklist!$E$8="INST",P31,IF(Checklist!$E$8="INO2",P17,(IF(Checklist!$E$8="PNP",P43,P4)))))</f>
        <v>OTHER EMPLOYER CONTRIBUTIONS</v>
      </c>
      <c r="Q53" s="5" t="str">
        <f>IF(Checklist!E8="INST",Validation!R56,IF(Checklist!E8="INO2",Validation!R55,IF(Checklist!E8="PNP",Validation!R57,Validation!R54)))</f>
        <v>Validation!N1:N13</v>
      </c>
      <c r="T53" t="str">
        <f>IF(Calc!E3="LON","01","01")</f>
        <v>01</v>
      </c>
      <c r="U53" t="str">
        <f>IF(Calc!E3="LON","01","02")</f>
        <v>02</v>
      </c>
      <c r="V53" t="str">
        <f>IF(Calc!E3="LON","01","03")</f>
        <v>03</v>
      </c>
      <c r="W53" t="str">
        <f>IF(Calc!E3="LON","01","04")</f>
        <v>04</v>
      </c>
      <c r="X53" t="str">
        <f>IF(Calc!E3="LON","01","05")</f>
        <v>05</v>
      </c>
      <c r="Y53" t="str">
        <f>IF(Calc!E3="LON","01","06")</f>
        <v>06</v>
      </c>
      <c r="Z53" t="str">
        <f>IF(Calc!E3="LON","01","07")</f>
        <v>07</v>
      </c>
      <c r="AA53" t="str">
        <f>IF(Calc!E3="LON","01","08")</f>
        <v>08</v>
      </c>
      <c r="AB53" t="str">
        <f>IF(Calc!E3="LON","01","09")</f>
        <v>09</v>
      </c>
      <c r="AC53" t="str">
        <f>IF(Calc!E3="LON","01","10")</f>
        <v>10</v>
      </c>
      <c r="AF53" s="35" t="s">
        <v>187</v>
      </c>
    </row>
    <row r="54" spans="2:32" ht="15" customHeight="1" x14ac:dyDescent="0.25">
      <c r="B54" t="str">
        <f>IF(Checklist!$E$8="CORP",N5,IF(Checklist!$E$8="INST",N32,IF(Checklist!$E$8="INO2",N18,(IF(Checklist!$E$8="PNP",N44,N5)))))</f>
        <v>LON</v>
      </c>
      <c r="C54" t="str">
        <f>IF(Checklist!$E$8="CORP",O5,IF(Checklist!$E$8="INST",O32,IF(Checklist!$E$8="INO2",O18,(IF(Checklist!$E$8="PNP",O44,O5)))))</f>
        <v>CORP</v>
      </c>
      <c r="D54" t="str">
        <f>IF(Checklist!$E$8="CORP",P5,IF(Checklist!$E$8="INST",P32,IF(Checklist!$E$8="INO2",P18,(IF(Checklist!$E$8="PNP",P44,P5)))))</f>
        <v>LOAN REPAYMENT</v>
      </c>
      <c r="Q54" s="5" t="s">
        <v>87</v>
      </c>
      <c r="R54" s="5" t="s">
        <v>93</v>
      </c>
      <c r="T54" t="str">
        <f>IF(Calc!E4="LON","01","01")</f>
        <v>01</v>
      </c>
      <c r="U54" t="str">
        <f>IF(Calc!E4="LON","01","02")</f>
        <v>02</v>
      </c>
      <c r="V54" t="str">
        <f>IF(Calc!E4="LON","01","03")</f>
        <v>03</v>
      </c>
      <c r="W54" t="str">
        <f>IF(Calc!E4="LON","01","04")</f>
        <v>04</v>
      </c>
      <c r="X54" t="str">
        <f>IF(Calc!E4="LON","01","05")</f>
        <v>05</v>
      </c>
      <c r="Y54" t="str">
        <f>IF(Calc!E4="LON","01","06")</f>
        <v>06</v>
      </c>
      <c r="Z54" t="str">
        <f>IF(Calc!E4="LON","01","07")</f>
        <v>07</v>
      </c>
      <c r="AA54" t="str">
        <f>IF(Calc!E4="LON","01","08")</f>
        <v>08</v>
      </c>
      <c r="AB54" t="str">
        <f>IF(Calc!E4="LON","01","09")</f>
        <v>09</v>
      </c>
      <c r="AC54" t="str">
        <f>IF(Calc!E4="LON","01","10")</f>
        <v>10</v>
      </c>
      <c r="AF54" s="35" t="s">
        <v>188</v>
      </c>
    </row>
    <row r="55" spans="2:32" ht="15" customHeight="1" x14ac:dyDescent="0.25">
      <c r="B55" t="str">
        <f>IF(Checklist!$E$8="CORP",N6,IF(Checklist!$E$8="INST",N33,IF(Checklist!$E$8="INO2",N19,(IF(Checklist!$E$8="PNP",N45,N6)))))</f>
        <v>NQE</v>
      </c>
      <c r="C55" t="str">
        <f>IF(Checklist!$E$8="CORP",O6,IF(Checklist!$E$8="INST",O33,IF(Checklist!$E$8="INO2",O19,(IF(Checklist!$E$8="PNP",O45,O6)))))</f>
        <v>CORP</v>
      </c>
      <c r="D55" t="str">
        <f>IF(Checklist!$E$8="CORP",P6,IF(Checklist!$E$8="INST",P33,IF(Checklist!$E$8="INO2",P19,(IF(Checklist!$E$8="PNP",P45,P6)))))</f>
        <v>EMPLOYEE PRE-TAX NONQUALIFIED</v>
      </c>
      <c r="Q55" s="5" t="s">
        <v>86</v>
      </c>
      <c r="R55" s="5" t="s">
        <v>94</v>
      </c>
      <c r="T55" t="str">
        <f>IF(Calc!E5="LON","01","01")</f>
        <v>01</v>
      </c>
      <c r="U55" t="str">
        <f>IF(Calc!E5="LON","01","02")</f>
        <v>02</v>
      </c>
      <c r="V55" t="str">
        <f>IF(Calc!E5="LON","01","03")</f>
        <v>03</v>
      </c>
      <c r="W55" t="str">
        <f>IF(Calc!E5="LON","01","04")</f>
        <v>04</v>
      </c>
      <c r="X55" t="str">
        <f>IF(Calc!E5="LON","01","05")</f>
        <v>05</v>
      </c>
      <c r="Y55" t="str">
        <f>IF(Calc!E5="LON","01","06")</f>
        <v>06</v>
      </c>
      <c r="Z55" t="str">
        <f>IF(Calc!E5="LON","01","07")</f>
        <v>07</v>
      </c>
      <c r="AA55" t="str">
        <f>IF(Calc!E5="LON","01","08")</f>
        <v>08</v>
      </c>
      <c r="AB55" t="str">
        <f>IF(Calc!E5="LON","01","09")</f>
        <v>09</v>
      </c>
      <c r="AC55" t="str">
        <f>IF(Calc!E5="LON","01","10")</f>
        <v>10</v>
      </c>
      <c r="AF55" s="35" t="s">
        <v>189</v>
      </c>
    </row>
    <row r="56" spans="2:32" ht="15" customHeight="1" x14ac:dyDescent="0.25">
      <c r="B56" t="str">
        <f>IF(Checklist!$E$8="CORP",N7,IF(Checklist!$E$8="INST",N34,IF(Checklist!$E$8="INO2",N20,(IF(Checklist!$E$8="PNP",N46,N7)))))</f>
        <v>NQR</v>
      </c>
      <c r="C56" t="str">
        <f>IF(Checklist!$E$8="CORP",O7,IF(Checklist!$E$8="INST",O34,IF(Checklist!$E$8="INO2",O20,(IF(Checklist!$E$8="PNP",O46,O7)))))</f>
        <v>CORP</v>
      </c>
      <c r="D56" t="str">
        <f>IF(Checklist!$E$8="CORP",P7,IF(Checklist!$E$8="INST",P34,IF(Checklist!$E$8="INO2",P20,(IF(Checklist!$E$8="PNP",P46,P7)))))</f>
        <v>EMPLOYER PRE-TAX NONQUALIFIED</v>
      </c>
      <c r="Q56" s="5" t="s">
        <v>88</v>
      </c>
      <c r="R56" s="5" t="s">
        <v>95</v>
      </c>
      <c r="T56" t="str">
        <f>IF(Calc!E6="LON","01","01")</f>
        <v>01</v>
      </c>
      <c r="U56" t="str">
        <f>IF(Calc!E6="LON","01","02")</f>
        <v>02</v>
      </c>
      <c r="V56" t="str">
        <f>IF(Calc!E6="LON","01","03")</f>
        <v>03</v>
      </c>
      <c r="W56" t="str">
        <f>IF(Calc!E6="LON","01","04")</f>
        <v>04</v>
      </c>
      <c r="X56" t="str">
        <f>IF(Calc!E6="LON","01","05")</f>
        <v>05</v>
      </c>
      <c r="Y56" t="str">
        <f>IF(Calc!E6="LON","01","06")</f>
        <v>06</v>
      </c>
      <c r="Z56" t="str">
        <f>IF(Calc!E6="LON","01","07")</f>
        <v>07</v>
      </c>
      <c r="AA56" t="str">
        <f>IF(Calc!E6="LON","01","08")</f>
        <v>08</v>
      </c>
      <c r="AB56" t="str">
        <f>IF(Calc!E6="LON","01","09")</f>
        <v>09</v>
      </c>
      <c r="AC56" t="str">
        <f>IF(Calc!E6="LON","01","10")</f>
        <v>10</v>
      </c>
      <c r="AF56" s="35" t="s">
        <v>190</v>
      </c>
    </row>
    <row r="57" spans="2:32" ht="15" customHeight="1" x14ac:dyDescent="0.25">
      <c r="B57" t="str">
        <f>IF(Checklist!$E$8="CORP",N8,IF(Checklist!$E$8="INST",N35,IF(Checklist!$E$8="INO2",N21,(IF(Checklist!$E$8="PNP",N47,N8)))))</f>
        <v>QAC</v>
      </c>
      <c r="C57" t="str">
        <f>IF(Checklist!$E$8="CORP",O8,IF(Checklist!$E$8="INST",O35,IF(Checklist!$E$8="INO2",O21,(IF(Checklist!$E$8="PNP",O47,O8)))))</f>
        <v>CORP</v>
      </c>
      <c r="D57" t="str">
        <f>IF(Checklist!$E$8="CORP",P8,IF(Checklist!$E$8="INST",P35,IF(Checklist!$E$8="INO2",P21,(IF(Checklist!$E$8="PNP",P47,P8)))))</f>
        <v>SAFE HARBOR QACA EMPLOYER CONTRIBUTION</v>
      </c>
      <c r="Q57" s="5" t="s">
        <v>89</v>
      </c>
      <c r="R57" t="s">
        <v>96</v>
      </c>
      <c r="T57" t="str">
        <f>IF(Calc!E7="LON","01","01")</f>
        <v>01</v>
      </c>
      <c r="U57" t="str">
        <f>IF(Calc!E7="LON","01","02")</f>
        <v>02</v>
      </c>
      <c r="V57" t="str">
        <f>IF(Calc!E7="LON","01","03")</f>
        <v>03</v>
      </c>
      <c r="W57" t="str">
        <f>IF(Calc!E7="LON","01","04")</f>
        <v>04</v>
      </c>
      <c r="X57" t="str">
        <f>IF(Calc!E7="LON","01","05")</f>
        <v>05</v>
      </c>
      <c r="Y57" t="str">
        <f>IF(Calc!E7="LON","01","06")</f>
        <v>06</v>
      </c>
      <c r="Z57" t="str">
        <f>IF(Calc!E7="LON","01","07")</f>
        <v>07</v>
      </c>
      <c r="AA57" t="str">
        <f>IF(Calc!E7="LON","01","08")</f>
        <v>08</v>
      </c>
      <c r="AB57" t="str">
        <f>IF(Calc!E7="LON","01","09")</f>
        <v>09</v>
      </c>
      <c r="AC57" t="str">
        <f>IF(Calc!E7="LON","01","10")</f>
        <v>10</v>
      </c>
      <c r="AF57" s="35" t="s">
        <v>191</v>
      </c>
    </row>
    <row r="58" spans="2:32" ht="15" customHeight="1" x14ac:dyDescent="0.25">
      <c r="B58" t="str">
        <f>IF(Checklist!$E$8="CORP",N9,IF(Checklist!$E$8="INST",N36,IF(Checklist!$E$8="INO2",N22,(IF(Checklist!$E$8="PNP",N48,N9)))))</f>
        <v>QMA</v>
      </c>
      <c r="C58" t="str">
        <f>IF(Checklist!$E$8="CORP",O9,IF(Checklist!$E$8="INST",O36,IF(Checklist!$E$8="INO2",O22,(IF(Checklist!$E$8="PNP",O48,O9)))))</f>
        <v>CORP</v>
      </c>
      <c r="D58" t="str">
        <f>IF(Checklist!$E$8="CORP",P9,IF(Checklist!$E$8="INST",P36,IF(Checklist!$E$8="INO2",P22,(IF(Checklist!$E$8="PNP",P48,P9)))))</f>
        <v>QUALIFIED MATCHING CONTRIBUTIONS</v>
      </c>
      <c r="T58" t="str">
        <f>IF(Calc!E8="LON","01","01")</f>
        <v>01</v>
      </c>
      <c r="U58" t="str">
        <f>IF(Calc!E8="LON","01","02")</f>
        <v>02</v>
      </c>
      <c r="V58" t="str">
        <f>IF(Calc!E8="LON","01","03")</f>
        <v>03</v>
      </c>
      <c r="W58" t="str">
        <f>IF(Calc!E8="LON","01","04")</f>
        <v>04</v>
      </c>
      <c r="X58" t="str">
        <f>IF(Calc!E8="LON","01","05")</f>
        <v>05</v>
      </c>
      <c r="Y58" t="str">
        <f>IF(Calc!E8="LON","01","06")</f>
        <v>06</v>
      </c>
      <c r="Z58" t="str">
        <f>IF(Calc!E8="LON","01","07")</f>
        <v>07</v>
      </c>
      <c r="AA58" t="str">
        <f>IF(Calc!E8="LON","01","08")</f>
        <v>08</v>
      </c>
      <c r="AB58" t="str">
        <f>IF(Calc!E8="LON","01","09")</f>
        <v>09</v>
      </c>
      <c r="AC58" t="str">
        <f>IF(Calc!E8="LON","01","10")</f>
        <v>10</v>
      </c>
      <c r="AF58" s="35" t="s">
        <v>293</v>
      </c>
    </row>
    <row r="59" spans="2:32" ht="15" customHeight="1" x14ac:dyDescent="0.25">
      <c r="B59" t="str">
        <f>IF(Checklist!$E$8="CORP",N10,IF(Checklist!$E$8="INST",N37,IF(Checklist!$E$8="INO2",N23,(IF(Checklist!$E$8="PNP",N49,N10)))))</f>
        <v>QNE</v>
      </c>
      <c r="C59" t="str">
        <f>IF(Checklist!$E$8="CORP",O10,IF(Checklist!$E$8="INST",O37,IF(Checklist!$E$8="INO2",O23,(IF(Checklist!$E$8="PNP",O49,O10)))))</f>
        <v>CORP</v>
      </c>
      <c r="D59" t="str">
        <f>IF(Checklist!$E$8="CORP",P10,IF(Checklist!$E$8="INST",P37,IF(Checklist!$E$8="INO2",P23,(IF(Checklist!$E$8="PNP",P49,P10)))))</f>
        <v>QUALIFIED NON-ELECTIVE CONTRIBUTIONS</v>
      </c>
      <c r="T59" t="str">
        <f>IF(Calc!E9="LON","01","01")</f>
        <v>01</v>
      </c>
      <c r="U59" t="str">
        <f>IF(Calc!E9="LON","01","02")</f>
        <v>02</v>
      </c>
      <c r="V59" t="str">
        <f>IF(Calc!E9="LON","01","03")</f>
        <v>03</v>
      </c>
      <c r="W59" t="str">
        <f>IF(Calc!E9="LON","01","04")</f>
        <v>04</v>
      </c>
      <c r="X59" t="str">
        <f>IF(Calc!E9="LON","01","05")</f>
        <v>05</v>
      </c>
      <c r="Y59" t="str">
        <f>IF(Calc!E9="LON","01","06")</f>
        <v>06</v>
      </c>
      <c r="Z59" t="str">
        <f>IF(Calc!E9="LON","01","07")</f>
        <v>07</v>
      </c>
      <c r="AA59" t="str">
        <f>IF(Calc!E9="LON","01","08")</f>
        <v>08</v>
      </c>
      <c r="AB59" t="str">
        <f>IF(Calc!E9="LON","01","09")</f>
        <v>09</v>
      </c>
      <c r="AC59" t="str">
        <f>IF(Calc!E9="LON","01","10")</f>
        <v>10</v>
      </c>
      <c r="AF59" s="35" t="s">
        <v>192</v>
      </c>
    </row>
    <row r="60" spans="2:32" ht="15" customHeight="1" x14ac:dyDescent="0.25">
      <c r="B60" t="str">
        <f>IF(Checklist!$E$8="CORP",N11,IF(Checklist!$E$8="INST",N38,IF(Checklist!$E$8="INO2",N24,(IF(Checklist!$E$8="PNP","",N11)))))</f>
        <v>RTH</v>
      </c>
      <c r="C60" t="str">
        <f>IF(Checklist!$E$8="CORP",O11,IF(Checklist!$E$8="INST",O38,IF(Checklist!$E$8="INO2",O24,(IF(Checklist!$E$8="PNP","",O11)))))</f>
        <v>CORP</v>
      </c>
      <c r="D60" t="str">
        <f>IF(Checklist!$E$8="CORP",P11,IF(Checklist!$E$8="INST",P38,IF(Checklist!$E$8="INO2",P24,(IF(Checklist!$E$8="PNP","",P11)))))</f>
        <v>ROTH CONTRIBUTION</v>
      </c>
      <c r="T60" t="str">
        <f>IF(Calc!E10="LON","01","01")</f>
        <v>01</v>
      </c>
      <c r="U60" t="str">
        <f>IF(Calc!E10="LON","01","02")</f>
        <v>02</v>
      </c>
      <c r="V60" t="str">
        <f>IF(Calc!E10="LON","01","03")</f>
        <v>03</v>
      </c>
      <c r="W60" t="str">
        <f>IF(Calc!E10="LON","01","04")</f>
        <v>04</v>
      </c>
      <c r="X60" t="str">
        <f>IF(Calc!E10="LON","01","05")</f>
        <v>05</v>
      </c>
      <c r="Y60" t="str">
        <f>IF(Calc!E10="LON","01","06")</f>
        <v>06</v>
      </c>
      <c r="Z60" t="str">
        <f>IF(Calc!E10="LON","01","07")</f>
        <v>07</v>
      </c>
      <c r="AA60" t="str">
        <f>IF(Calc!E10="LON","01","08")</f>
        <v>08</v>
      </c>
      <c r="AB60" t="str">
        <f>IF(Calc!E10="LON","01","09")</f>
        <v>09</v>
      </c>
      <c r="AC60" t="str">
        <f>IF(Calc!E10="LON","01","10")</f>
        <v>10</v>
      </c>
      <c r="AF60" s="35" t="s">
        <v>194</v>
      </c>
    </row>
    <row r="61" spans="2:32" ht="15" customHeight="1" x14ac:dyDescent="0.25">
      <c r="B61" t="str">
        <f>IF(Checklist!$E$8="CORP",N12,IF(Checklist!$E$8="INST",N39,IF(Checklist!$E$8="INO2",N25,(IF(Checklist!$E$8="PNP","",N12)))))</f>
        <v>SHM</v>
      </c>
      <c r="C61" t="str">
        <f>IF(Checklist!$E$8="CORP",O12,IF(Checklist!$E$8="INST",O39,IF(Checklist!$E$8="INO2",O25,(IF(Checklist!$E$8="PNP","",O12)))))</f>
        <v>CORP</v>
      </c>
      <c r="D61" t="str">
        <f>IF(Checklist!$E$8="CORP",P12,IF(Checklist!$E$8="INST",P39,IF(Checklist!$E$8="INO2",P25,(IF(Checklist!$E$8="PNP","",P12)))))</f>
        <v>SAFE HARBOR MATCH</v>
      </c>
      <c r="T61" t="str">
        <f>IF(Calc!E11="LON","01","01")</f>
        <v>01</v>
      </c>
      <c r="U61" t="str">
        <f>IF(Calc!E11="LON","01","02")</f>
        <v>02</v>
      </c>
      <c r="V61" t="str">
        <f>IF(Calc!E11="LON","01","03")</f>
        <v>03</v>
      </c>
      <c r="W61" t="str">
        <f>IF(Calc!E11="LON","01","04")</f>
        <v>04</v>
      </c>
      <c r="X61" t="str">
        <f>IF(Calc!E11="LON","01","05")</f>
        <v>05</v>
      </c>
      <c r="Y61" t="str">
        <f>IF(Calc!E11="LON","01","06")</f>
        <v>06</v>
      </c>
      <c r="Z61" t="str">
        <f>IF(Calc!E11="LON","01","07")</f>
        <v>07</v>
      </c>
      <c r="AA61" t="str">
        <f>IF(Calc!E11="LON","01","08")</f>
        <v>08</v>
      </c>
      <c r="AB61" t="str">
        <f>IF(Calc!E11="LON","01","09")</f>
        <v>09</v>
      </c>
      <c r="AC61" t="str">
        <f>IF(Calc!E11="LON","01","10")</f>
        <v>10</v>
      </c>
      <c r="AF61" s="35" t="s">
        <v>195</v>
      </c>
    </row>
    <row r="62" spans="2:32" ht="15" customHeight="1" x14ac:dyDescent="0.25">
      <c r="B62" t="str">
        <f>IF(Checklist!$E$8="CORP",N13,IF(Checklist!$E$8="INST",N40,IF(Checklist!$E$8="INO2",N26,(IF(Checklist!$E$8="PNP","",N13)))))</f>
        <v>SHN</v>
      </c>
      <c r="C62" t="str">
        <f>IF(Checklist!$E$8="CORP",O13,IF(Checklist!$E$8="INST",O40,IF(Checklist!$E$8="INO2",O26,(IF(Checklist!$E$8="PNP","",O13)))))</f>
        <v>CORP</v>
      </c>
      <c r="D62" t="str">
        <f>IF(Checklist!$E$8="CORP",P13,IF(Checklist!$E$8="INST",P40,IF(Checklist!$E$8="INO2",P26,(IF(Checklist!$E$8="PNP","",P13)))))</f>
        <v>SAFE HARBOR NON-ELECTIVE</v>
      </c>
      <c r="T62" t="str">
        <f>IF(Calc!E12="LON","01","01")</f>
        <v>01</v>
      </c>
      <c r="U62" t="str">
        <f>IF(Calc!E12="LON","01","02")</f>
        <v>02</v>
      </c>
      <c r="V62" t="str">
        <f>IF(Calc!E12="LON","01","03")</f>
        <v>03</v>
      </c>
      <c r="W62" t="str">
        <f>IF(Calc!E12="LON","01","04")</f>
        <v>04</v>
      </c>
      <c r="X62" t="str">
        <f>IF(Calc!E12="LON","01","05")</f>
        <v>05</v>
      </c>
      <c r="Y62" t="str">
        <f>IF(Calc!E12="LON","01","06")</f>
        <v>06</v>
      </c>
      <c r="Z62" t="str">
        <f>IF(Calc!E12="LON","01","07")</f>
        <v>07</v>
      </c>
      <c r="AA62" t="str">
        <f>IF(Calc!E12="LON","01","08")</f>
        <v>08</v>
      </c>
      <c r="AB62" t="str">
        <f>IF(Calc!E12="LON","01","09")</f>
        <v>09</v>
      </c>
      <c r="AC62" t="str">
        <f>IF(Calc!E12="LON","01","10")</f>
        <v>10</v>
      </c>
      <c r="AF62" s="35" t="s">
        <v>196</v>
      </c>
    </row>
    <row r="63" spans="2:32" ht="15" customHeight="1" x14ac:dyDescent="0.25">
      <c r="B63" t="str">
        <f>IF(Checklist!$E$8="CORP","",IF(Checklist!$E$8="INST","",IF(Checklist!$E$8="INO2",N27,(IF(Checklist!$E$8="PNP","","")))))</f>
        <v/>
      </c>
      <c r="C63" t="str">
        <f>IF(Checklist!$E$8="CORP","",IF(Checklist!$E$8="INST","",IF(Checklist!$E$8="INO2",O27,(IF(Checklist!$E$8="PNP","","")))))</f>
        <v/>
      </c>
      <c r="D63" t="str">
        <f>IF(Checklist!$E$8="CORP","",IF(Checklist!$E$8="INST","",IF(Checklist!$E$8="INO2",P27,(IF(Checklist!$E$8="PNP","","")))))</f>
        <v/>
      </c>
      <c r="T63" t="str">
        <f>IF(Calc!E13="LON","01","01")</f>
        <v>01</v>
      </c>
      <c r="U63" t="str">
        <f>IF(Calc!E13="LON","01","02")</f>
        <v>02</v>
      </c>
      <c r="V63" t="str">
        <f>IF(Calc!E13="LON","01","03")</f>
        <v>03</v>
      </c>
      <c r="W63" t="str">
        <f>IF(Calc!E13="LON","01","04")</f>
        <v>04</v>
      </c>
      <c r="X63" t="str">
        <f>IF(Calc!E13="LON","01","05")</f>
        <v>05</v>
      </c>
      <c r="Y63" t="str">
        <f>IF(Calc!E13="LON","01","06")</f>
        <v>06</v>
      </c>
      <c r="Z63" t="str">
        <f>IF(Calc!E13="LON","01","07")</f>
        <v>07</v>
      </c>
      <c r="AA63" t="str">
        <f>IF(Calc!E13="LON","01","08")</f>
        <v>08</v>
      </c>
      <c r="AB63" t="str">
        <f>IF(Calc!E13="LON","01","09")</f>
        <v>09</v>
      </c>
      <c r="AC63" t="str">
        <f>IF(Calc!E13="LON","01","10")</f>
        <v>10</v>
      </c>
      <c r="AF63" s="35" t="s">
        <v>197</v>
      </c>
    </row>
    <row r="64" spans="2:32" ht="15" customHeight="1" x14ac:dyDescent="0.25">
      <c r="T64" t="str">
        <f>IF(Calc!E14="LON","01","01")</f>
        <v>01</v>
      </c>
      <c r="U64" t="str">
        <f>IF(Calc!E14="LON","01","02")</f>
        <v>02</v>
      </c>
      <c r="V64" t="str">
        <f>IF(Calc!E14="LON","01","03")</f>
        <v>03</v>
      </c>
      <c r="W64" t="str">
        <f>IF(Calc!E14="LON","01","04")</f>
        <v>04</v>
      </c>
      <c r="X64" t="str">
        <f>IF(Calc!E14="LON","01","05")</f>
        <v>05</v>
      </c>
      <c r="Y64" t="str">
        <f>IF(Calc!E14="LON","01","06")</f>
        <v>06</v>
      </c>
      <c r="Z64" t="str">
        <f>IF(Calc!E14="LON","01","07")</f>
        <v>07</v>
      </c>
      <c r="AA64" t="str">
        <f>IF(Calc!E14="LON","01","08")</f>
        <v>08</v>
      </c>
      <c r="AB64" t="str">
        <f>IF(Calc!E14="LON","01","09")</f>
        <v>09</v>
      </c>
      <c r="AC64" t="str">
        <f>IF(Calc!E14="LON","01","10")</f>
        <v>10</v>
      </c>
      <c r="AF64" s="35" t="s">
        <v>198</v>
      </c>
    </row>
    <row r="65" spans="11:32" ht="15" customHeight="1" x14ac:dyDescent="0.25">
      <c r="K65" s="5"/>
      <c r="L65" s="5"/>
      <c r="M65" s="5"/>
      <c r="T65" t="str">
        <f>IF(Calc!E15="LON","01","01")</f>
        <v>01</v>
      </c>
      <c r="U65" t="str">
        <f>IF(Calc!E15="LON","01","02")</f>
        <v>02</v>
      </c>
      <c r="V65" t="str">
        <f>IF(Calc!E15="LON","01","03")</f>
        <v>03</v>
      </c>
      <c r="W65" t="str">
        <f>IF(Calc!E15="LON","01","04")</f>
        <v>04</v>
      </c>
      <c r="X65" t="str">
        <f>IF(Calc!E15="LON","01","05")</f>
        <v>05</v>
      </c>
      <c r="Y65" t="str">
        <f>IF(Calc!E15="LON","01","06")</f>
        <v>06</v>
      </c>
      <c r="Z65" t="str">
        <f>IF(Calc!E15="LON","01","07")</f>
        <v>07</v>
      </c>
      <c r="AA65" t="str">
        <f>IF(Calc!E15="LON","01","08")</f>
        <v>08</v>
      </c>
      <c r="AB65" t="str">
        <f>IF(Calc!E15="LON","01","09")</f>
        <v>09</v>
      </c>
      <c r="AC65" t="str">
        <f>IF(Calc!E15="LON","01","10")</f>
        <v>10</v>
      </c>
      <c r="AF65" s="35" t="s">
        <v>199</v>
      </c>
    </row>
    <row r="66" spans="11:32" ht="15" customHeight="1" x14ac:dyDescent="0.25">
      <c r="K66" s="5"/>
      <c r="L66" s="5"/>
      <c r="M66" s="5"/>
      <c r="T66" t="str">
        <f>IF(Calc!E16="LON","01","01")</f>
        <v>01</v>
      </c>
      <c r="U66" t="str">
        <f>IF(Calc!E16="LON","01","02")</f>
        <v>02</v>
      </c>
      <c r="V66" t="str">
        <f>IF(Calc!E16="LON","01","03")</f>
        <v>03</v>
      </c>
      <c r="W66" t="str">
        <f>IF(Calc!E16="LON","01","04")</f>
        <v>04</v>
      </c>
      <c r="X66" t="str">
        <f>IF(Calc!E16="LON","01","05")</f>
        <v>05</v>
      </c>
      <c r="Y66" t="str">
        <f>IF(Calc!E16="LON","01","06")</f>
        <v>06</v>
      </c>
      <c r="Z66" t="str">
        <f>IF(Calc!E16="LON","01","07")</f>
        <v>07</v>
      </c>
      <c r="AA66" t="str">
        <f>IF(Calc!E16="LON","01","08")</f>
        <v>08</v>
      </c>
      <c r="AB66" t="str">
        <f>IF(Calc!E16="LON","01","09")</f>
        <v>09</v>
      </c>
      <c r="AC66" t="str">
        <f>IF(Calc!E16="LON","01","10")</f>
        <v>10</v>
      </c>
      <c r="AF66" s="35" t="s">
        <v>193</v>
      </c>
    </row>
    <row r="67" spans="11:32" ht="15" customHeight="1" x14ac:dyDescent="0.25">
      <c r="K67" s="5"/>
      <c r="L67" s="5"/>
      <c r="M67" s="5"/>
      <c r="S67"/>
      <c r="AF67" s="35" t="s">
        <v>200</v>
      </c>
    </row>
    <row r="68" spans="11:32" ht="15" customHeight="1" x14ac:dyDescent="0.25">
      <c r="K68" s="5"/>
      <c r="L68" s="5"/>
      <c r="M68" s="5"/>
      <c r="Q68"/>
      <c r="R68"/>
      <c r="S68"/>
      <c r="AF68" s="204" t="s">
        <v>329</v>
      </c>
    </row>
    <row r="69" spans="11:32" ht="15" customHeight="1" x14ac:dyDescent="0.25">
      <c r="K69" s="5"/>
      <c r="L69" s="5"/>
      <c r="M69" s="5"/>
      <c r="Q69"/>
      <c r="R69"/>
      <c r="S69"/>
      <c r="AF69" s="35" t="s">
        <v>201</v>
      </c>
    </row>
    <row r="70" spans="11:32" ht="15" customHeight="1" x14ac:dyDescent="0.25">
      <c r="K70" s="5"/>
      <c r="L70" s="5"/>
      <c r="M70" s="5"/>
      <c r="Q70"/>
      <c r="R70"/>
      <c r="S70"/>
      <c r="AF70" s="35" t="s">
        <v>203</v>
      </c>
    </row>
    <row r="71" spans="11:32" ht="15" customHeight="1" x14ac:dyDescent="0.25">
      <c r="K71" s="5"/>
      <c r="L71" s="5"/>
      <c r="M71" s="5"/>
      <c r="Q71"/>
      <c r="R71"/>
      <c r="S71"/>
      <c r="AF71" s="35" t="s">
        <v>204</v>
      </c>
    </row>
    <row r="72" spans="11:32" ht="15" customHeight="1" x14ac:dyDescent="0.25">
      <c r="Q72"/>
      <c r="R72"/>
      <c r="AF72" s="35" t="s">
        <v>202</v>
      </c>
    </row>
    <row r="73" spans="11:32" ht="15" customHeight="1" x14ac:dyDescent="0.25">
      <c r="AF73" s="35" t="s">
        <v>205</v>
      </c>
    </row>
    <row r="74" spans="11:32" ht="15" customHeight="1" x14ac:dyDescent="0.25">
      <c r="AF74" s="35" t="s">
        <v>207</v>
      </c>
    </row>
    <row r="75" spans="11:32" ht="15" customHeight="1" x14ac:dyDescent="0.25">
      <c r="AF75" s="35" t="s">
        <v>206</v>
      </c>
    </row>
    <row r="76" spans="11:32" ht="15" customHeight="1" x14ac:dyDescent="0.25">
      <c r="AF76" s="204" t="s">
        <v>330</v>
      </c>
    </row>
    <row r="77" spans="11:32" ht="15" customHeight="1" x14ac:dyDescent="0.25">
      <c r="AF77" s="35" t="s">
        <v>229</v>
      </c>
    </row>
    <row r="78" spans="11:32" ht="15" customHeight="1" x14ac:dyDescent="0.25">
      <c r="AF78" s="35" t="s">
        <v>26</v>
      </c>
    </row>
  </sheetData>
  <sheetProtection password="CF21" sheet="1" objects="1" scenarios="1"/>
  <sortState ref="B1:D264">
    <sortCondition ref="C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alc"/>
  <dimension ref="A1:N152"/>
  <sheetViews>
    <sheetView workbookViewId="0">
      <selection activeCell="F4" sqref="F4"/>
    </sheetView>
  </sheetViews>
  <sheetFormatPr defaultRowHeight="15" x14ac:dyDescent="0.25"/>
  <cols>
    <col min="1" max="1" width="55.42578125" bestFit="1" customWidth="1"/>
    <col min="2" max="2" width="33" bestFit="1" customWidth="1"/>
    <col min="3" max="3" width="9.140625" style="12"/>
    <col min="4" max="4" width="14.42578125" style="12" bestFit="1" customWidth="1"/>
    <col min="5" max="5" width="5.85546875" style="12" bestFit="1" customWidth="1"/>
    <col min="6" max="6" width="41.140625" style="12" bestFit="1" customWidth="1"/>
    <col min="7" max="7" width="10.85546875" style="12" bestFit="1" customWidth="1"/>
    <col min="8" max="14" width="9.140625" style="12"/>
  </cols>
  <sheetData>
    <row r="1" spans="1:7" x14ac:dyDescent="0.25">
      <c r="A1" s="8" t="s">
        <v>44</v>
      </c>
      <c r="B1" s="9" t="str">
        <f>IF(OR(Checklist!E16="Actual Hours",Checklist!E20="Calc-Actual Hours"),"YES","NO")</f>
        <v>NO</v>
      </c>
      <c r="D1" s="15" t="s">
        <v>292</v>
      </c>
      <c r="E1" s="16"/>
      <c r="F1" s="16"/>
      <c r="G1" s="17" t="s">
        <v>91</v>
      </c>
    </row>
    <row r="2" spans="1:7" x14ac:dyDescent="0.25">
      <c r="A2" s="8" t="s">
        <v>45</v>
      </c>
      <c r="B2" s="9" t="str">
        <f>CONCATENATE(B1,Checklist!E18)</f>
        <v>NO</v>
      </c>
      <c r="D2" s="14" t="str">
        <f>Checklist!G13</f>
        <v>Money Type 1</v>
      </c>
      <c r="E2" s="14" t="str">
        <f>IF(Checklist!H13=0,"",Checklist!H13)</f>
        <v/>
      </c>
      <c r="F2" s="14" t="str">
        <f>IF(Checklist!J13=0,"",Checklist!J13)</f>
        <v>-</v>
      </c>
      <c r="G2" s="14">
        <f t="shared" ref="G2:G16" si="0">COUNTIF(E2,"LON")</f>
        <v>0</v>
      </c>
    </row>
    <row r="3" spans="1:7" x14ac:dyDescent="0.25">
      <c r="A3" s="10" t="s">
        <v>48</v>
      </c>
      <c r="B3" s="11" t="str">
        <f>IF(OR(Checklist!E22="A- All OE Features",Checklist!E22="D- Deferral Record Keeping Only",Checklist!E22="E- Enrollment Only")*AND(OR(Checklist!E20="Null",Checklist!E20="Client Providing Eligibility Dates", AND(Checklist!E33="YES",Checklist!E34="Yes"))),"ELIGREQ","ELIG NOT REQ")</f>
        <v>ELIG NOT REQ</v>
      </c>
      <c r="D3" s="14" t="str">
        <f>Checklist!G14</f>
        <v>Money Type 2</v>
      </c>
      <c r="E3" s="14" t="str">
        <f>IF(Checklist!H14=0,"",Checklist!H14)</f>
        <v/>
      </c>
      <c r="F3" s="14" t="str">
        <f>IF(Checklist!J14=0,"",Checklist!J14)</f>
        <v>-</v>
      </c>
      <c r="G3" s="14">
        <f t="shared" si="0"/>
        <v>0</v>
      </c>
    </row>
    <row r="4" spans="1:7" s="12" customFormat="1" x14ac:dyDescent="0.25">
      <c r="D4" s="14" t="str">
        <f>Checklist!G15</f>
        <v>Money Type 3</v>
      </c>
      <c r="E4" s="14" t="str">
        <f>IF(Checklist!H15=0,"",Checklist!H15)</f>
        <v/>
      </c>
      <c r="F4" s="14" t="str">
        <f>IF(Checklist!J15=0,"",Checklist!J15)</f>
        <v>-</v>
      </c>
      <c r="G4" s="14">
        <f t="shared" si="0"/>
        <v>0</v>
      </c>
    </row>
    <row r="5" spans="1:7" x14ac:dyDescent="0.25">
      <c r="A5" s="7" t="s">
        <v>77</v>
      </c>
      <c r="B5" s="7" t="str">
        <f>CONCATENATE(Checklist!E20,Checklist!E33)</f>
        <v/>
      </c>
      <c r="D5" s="14" t="str">
        <f>Checklist!G16</f>
        <v>Money Type 4</v>
      </c>
      <c r="E5" s="14" t="str">
        <f>IF(Checklist!H16=0,"",Checklist!H16)</f>
        <v/>
      </c>
      <c r="F5" s="14" t="str">
        <f>IF(Checklist!J16=0,"",Checklist!J16)</f>
        <v>-</v>
      </c>
      <c r="G5" s="14">
        <f t="shared" si="0"/>
        <v>0</v>
      </c>
    </row>
    <row r="6" spans="1:7" x14ac:dyDescent="0.25">
      <c r="A6" s="14" t="s">
        <v>75</v>
      </c>
      <c r="B6" s="13" t="str">
        <f>CONCATENATE(Checklist!E16,Checklist!E20)</f>
        <v/>
      </c>
      <c r="D6" s="14" t="str">
        <f>Checklist!G17</f>
        <v>Money Type 5</v>
      </c>
      <c r="E6" s="14" t="str">
        <f>IF(Checklist!H17=0,"",Checklist!H17)</f>
        <v/>
      </c>
      <c r="F6" s="14" t="str">
        <f>IF(Checklist!J17=0,"",Checklist!J17)</f>
        <v>-</v>
      </c>
      <c r="G6" s="14">
        <f t="shared" si="0"/>
        <v>0</v>
      </c>
    </row>
    <row r="7" spans="1:7" x14ac:dyDescent="0.25">
      <c r="A7" s="13" t="s">
        <v>76</v>
      </c>
      <c r="B7" s="13" t="str">
        <f>CONCATENATE(Checklist!E20,Checklist!E22)</f>
        <v/>
      </c>
      <c r="D7" s="14" t="str">
        <f>Checklist!G18</f>
        <v>Money Type 6</v>
      </c>
      <c r="E7" s="14" t="str">
        <f>IF(Checklist!H18=0,"",Checklist!H18)</f>
        <v/>
      </c>
      <c r="F7" s="14" t="str">
        <f>IF(Checklist!J18=0,"",Checklist!J18)</f>
        <v>-</v>
      </c>
      <c r="G7" s="14">
        <f t="shared" si="0"/>
        <v>0</v>
      </c>
    </row>
    <row r="8" spans="1:7" s="12" customFormat="1" x14ac:dyDescent="0.25">
      <c r="D8" s="14" t="str">
        <f>Checklist!G19</f>
        <v>Money Type 7</v>
      </c>
      <c r="E8" s="14" t="str">
        <f>IF(Checklist!H19=0,"",Checklist!H19)</f>
        <v/>
      </c>
      <c r="F8" s="14" t="str">
        <f>IF(Checklist!J19=0,"",Checklist!J19)</f>
        <v>-</v>
      </c>
      <c r="G8" s="14">
        <f t="shared" si="0"/>
        <v>0</v>
      </c>
    </row>
    <row r="9" spans="1:7" x14ac:dyDescent="0.25">
      <c r="A9" s="6" t="str">
        <f>Checklist!D36</f>
        <v>Does plan have Subsets (Division, Payroll Center, ect.)?</v>
      </c>
      <c r="B9" s="6" t="str">
        <f>IF(Checklist!E36 = 0,"",Checklist!E36)</f>
        <v/>
      </c>
      <c r="D9" s="14" t="str">
        <f>Checklist!G20</f>
        <v>Money Type 8</v>
      </c>
      <c r="E9" s="14" t="str">
        <f>IF(Checklist!H20=0,"",Checklist!H20)</f>
        <v/>
      </c>
      <c r="F9" s="14" t="str">
        <f>IF(Checklist!J20=0,"",Checklist!J20)</f>
        <v>-</v>
      </c>
      <c r="G9" s="14">
        <f t="shared" si="0"/>
        <v>0</v>
      </c>
    </row>
    <row r="10" spans="1:7" x14ac:dyDescent="0.25">
      <c r="A10" s="6" t="s">
        <v>78</v>
      </c>
      <c r="B10" s="6" t="str">
        <f>IF(Checklist!E37 = 0,"",Checklist!E37)</f>
        <v/>
      </c>
      <c r="D10" s="14" t="str">
        <f>Checklist!G21</f>
        <v>Money Type 9</v>
      </c>
      <c r="E10" s="14" t="str">
        <f>IF(Checklist!H21=0,"",Checklist!H21)</f>
        <v/>
      </c>
      <c r="F10" s="14" t="str">
        <f>IF(Checklist!J21=0,"",Checklist!J21)</f>
        <v>-</v>
      </c>
      <c r="G10" s="14">
        <f t="shared" si="0"/>
        <v>0</v>
      </c>
    </row>
    <row r="11" spans="1:7" x14ac:dyDescent="0.25">
      <c r="A11" s="6" t="s">
        <v>79</v>
      </c>
      <c r="B11" s="6" t="str">
        <f>IF(Checklist!DIV="No","",IF(Checklist!E40 = 0,"1",Checklist!E40))</f>
        <v>1</v>
      </c>
      <c r="D11" s="14" t="str">
        <f>Checklist!G22</f>
        <v>Money Type 10</v>
      </c>
      <c r="E11" s="14" t="str">
        <f>IF(Checklist!H22=0,"",Checklist!H22)</f>
        <v/>
      </c>
      <c r="F11" s="14" t="str">
        <f>IF(Checklist!J22=0,"",Checklist!J22)</f>
        <v>-</v>
      </c>
      <c r="G11" s="14">
        <f t="shared" si="0"/>
        <v>0</v>
      </c>
    </row>
    <row r="12" spans="1:7" x14ac:dyDescent="0.25">
      <c r="A12" s="6" t="s">
        <v>80</v>
      </c>
      <c r="B12" s="6" t="str">
        <f>IF(Checklist!DIV="No","",IF(Checklist!E41 = 0,"Division Number",CONCATENATE("Subset (",Checklist!E41,")")))</f>
        <v>Subset ()</v>
      </c>
      <c r="D12" s="14" t="str">
        <f>Checklist!G23</f>
        <v>Money Type 11</v>
      </c>
      <c r="E12" s="14" t="str">
        <f>IF(Checklist!H23=0,"",Checklist!H23)</f>
        <v/>
      </c>
      <c r="F12" s="14" t="str">
        <f>IF(Checklist!J23=0,"",Checklist!J23)</f>
        <v>-</v>
      </c>
      <c r="G12" s="14">
        <f t="shared" si="0"/>
        <v>0</v>
      </c>
    </row>
    <row r="13" spans="1:7" x14ac:dyDescent="0.25">
      <c r="A13" s="6" t="s">
        <v>81</v>
      </c>
      <c r="B13" s="6" t="str">
        <f>IF(Checklist!E38=0,"",Checklist!E38)</f>
        <v/>
      </c>
      <c r="D13" s="14" t="str">
        <f>Checklist!G24</f>
        <v>Money Type 12</v>
      </c>
      <c r="E13" s="14" t="str">
        <f>IF(Checklist!H24=0,"",Checklist!H24)</f>
        <v/>
      </c>
      <c r="F13" s="14" t="str">
        <f>IF(Checklist!J24=0,"",Checklist!J24)</f>
        <v>-</v>
      </c>
      <c r="G13" s="14">
        <f t="shared" si="0"/>
        <v>0</v>
      </c>
    </row>
    <row r="14" spans="1:7" x14ac:dyDescent="0.25">
      <c r="A14" s="6" t="str">
        <f>Checklist!D14</f>
        <v>What is the Vesting Service Level?</v>
      </c>
      <c r="B14" s="6" t="str">
        <f>IF(Checklist!E14=0,"",Checklist!E14)</f>
        <v/>
      </c>
      <c r="D14" s="14" t="str">
        <f>Checklist!G25</f>
        <v>Money Type 13</v>
      </c>
      <c r="E14" s="14" t="str">
        <f>IF(Checklist!H25=0,"",Checklist!H25)</f>
        <v/>
      </c>
      <c r="F14" s="14" t="str">
        <f>IF(Checklist!J25=0,"",Checklist!J25)</f>
        <v>-</v>
      </c>
      <c r="G14" s="14">
        <f t="shared" si="0"/>
        <v>0</v>
      </c>
    </row>
    <row r="15" spans="1:7" x14ac:dyDescent="0.25">
      <c r="A15" s="6" t="str">
        <f>Checklist!D16</f>
        <v>How is vesting updated?</v>
      </c>
      <c r="B15" s="6" t="str">
        <f>IF(Checklist!E16=0,"",Checklist!E16)</f>
        <v/>
      </c>
      <c r="D15" s="14" t="str">
        <f>Checklist!G26</f>
        <v>Money Type 14</v>
      </c>
      <c r="E15" s="14" t="str">
        <f>IF(Checklist!H26=0,"",Checklist!H26)</f>
        <v/>
      </c>
      <c r="F15" s="14" t="str">
        <f>IF(Checklist!J26=0,"",Checklist!J26)</f>
        <v>-</v>
      </c>
      <c r="G15" s="14">
        <f t="shared" si="0"/>
        <v>0</v>
      </c>
    </row>
    <row r="16" spans="1:7" x14ac:dyDescent="0.25">
      <c r="A16" s="6" t="str">
        <f>Checklist!D18</f>
        <v>Is the plan set up as In-period or Year to date?</v>
      </c>
      <c r="B16" s="6" t="str">
        <f>IF(Checklist!E18=0,"",Checklist!E18)</f>
        <v/>
      </c>
      <c r="D16" s="14" t="str">
        <f>Checklist!G27</f>
        <v>Money Type 15</v>
      </c>
      <c r="E16" s="14" t="str">
        <f>IF(Checklist!H27=0,"",Checklist!H27)</f>
        <v/>
      </c>
      <c r="F16" s="14" t="str">
        <f>IF(Checklist!J27=0,"",Checklist!J27)</f>
        <v>-</v>
      </c>
      <c r="G16" s="14">
        <f t="shared" si="0"/>
        <v>0</v>
      </c>
    </row>
    <row r="17" spans="1:7" x14ac:dyDescent="0.25">
      <c r="A17" s="6" t="str">
        <f>Checklist!D20</f>
        <v>What is the Eligibility Setup</v>
      </c>
      <c r="B17" s="6" t="str">
        <f>IF(Checklist!E20=0,"",Checklist!E20)</f>
        <v/>
      </c>
      <c r="D17" s="15"/>
      <c r="E17" s="16"/>
      <c r="F17" s="16"/>
      <c r="G17" s="17">
        <f>SUM(G2:G16)</f>
        <v>0</v>
      </c>
    </row>
    <row r="18" spans="1:7" x14ac:dyDescent="0.25">
      <c r="A18" s="6" t="str">
        <f>Checklist!D22</f>
        <v>Online Enrollment Setup:</v>
      </c>
      <c r="B18" s="6" t="str">
        <f>IF(Checklist!E22=0,"",Checklist!E22)</f>
        <v/>
      </c>
    </row>
    <row r="19" spans="1:7" x14ac:dyDescent="0.25">
      <c r="A19" s="6" t="str">
        <f>Checklist!D33</f>
        <v>Does this plan have an excluded class of Employees?</v>
      </c>
      <c r="B19" s="6" t="str">
        <f>IF(Checklist!E33=0,"",Checklist!E33)</f>
        <v/>
      </c>
      <c r="D19" s="15" t="s">
        <v>255</v>
      </c>
      <c r="E19" s="16"/>
      <c r="F19" s="16"/>
      <c r="G19" s="17" t="s">
        <v>91</v>
      </c>
    </row>
    <row r="20" spans="1:7" x14ac:dyDescent="0.25">
      <c r="A20" s="6" t="s">
        <v>82</v>
      </c>
      <c r="B20" s="6" t="str">
        <f>IF(Checklist!E34=0,"",Checklist!E34)</f>
        <v/>
      </c>
      <c r="D20" s="14" t="str">
        <f>Payroll_Bridge_Checklist!G38</f>
        <v>Money Type 1</v>
      </c>
      <c r="E20" s="14" t="str">
        <f>IF(Payroll_Bridge_Checklist!H38=0,"",Payroll_Bridge_Checklist!H38)</f>
        <v/>
      </c>
      <c r="F20" s="14" t="str">
        <f>IF(Payroll_Bridge_Checklist!J38=0,"",Payroll_Bridge_Checklist!J38)</f>
        <v/>
      </c>
      <c r="G20" s="14">
        <f>COUNTIF(E20,"LON")</f>
        <v>0</v>
      </c>
    </row>
    <row r="21" spans="1:7" x14ac:dyDescent="0.25">
      <c r="A21" s="6" t="str">
        <f>Checklist!D24</f>
        <v>What is the plan's Managed Accounts Set up?</v>
      </c>
      <c r="B21" s="6" t="str">
        <f>IF(Checklist!E24=0,"",Checklist!E24)</f>
        <v/>
      </c>
      <c r="D21" s="14" t="str">
        <f>Payroll_Bridge_Checklist!G39</f>
        <v>Money Type 2</v>
      </c>
      <c r="E21" s="14" t="str">
        <f>IF(Payroll_Bridge_Checklist!H39=0,"",Payroll_Bridge_Checklist!H39)</f>
        <v/>
      </c>
      <c r="F21" s="14" t="str">
        <f>IF(Payroll_Bridge_Checklist!J39=0,"",Payroll_Bridge_Checklist!J39)</f>
        <v/>
      </c>
      <c r="G21" s="14">
        <f>COUNTIF(E21,"LON")</f>
        <v>0</v>
      </c>
    </row>
    <row r="22" spans="1:7" x14ac:dyDescent="0.25">
      <c r="A22" s="6" t="str">
        <f>Checklist!D30</f>
        <v>Does the plan allow for loans?</v>
      </c>
      <c r="B22" s="6" t="str">
        <f>IF(Checklist!E30=0,"",Checklist!E30)</f>
        <v/>
      </c>
      <c r="D22" s="14" t="str">
        <f>Payroll_Bridge_Checklist!G40</f>
        <v>Money Type 3</v>
      </c>
      <c r="E22" s="14" t="str">
        <f>IF(Payroll_Bridge_Checklist!H40=0,"",Payroll_Bridge_Checklist!H40)</f>
        <v/>
      </c>
      <c r="F22" s="14" t="str">
        <f>IF(Payroll_Bridge_Checklist!J40=0,"",Payroll_Bridge_Checklist!J40)</f>
        <v/>
      </c>
      <c r="G22" s="14">
        <f t="shared" ref="G22:G34" si="1">COUNTIF(E22,"LON")</f>
        <v>0</v>
      </c>
    </row>
    <row r="23" spans="1:7" x14ac:dyDescent="0.25">
      <c r="A23" s="6" t="s">
        <v>83</v>
      </c>
      <c r="B23" s="6" t="str">
        <f>IF(Checklist!E31=0,"",Checklist!E31)</f>
        <v/>
      </c>
      <c r="D23" s="14" t="str">
        <f>Payroll_Bridge_Checklist!G41</f>
        <v>Money Type 4</v>
      </c>
      <c r="E23" s="14" t="str">
        <f>IF(Payroll_Bridge_Checklist!H41=0,"",Payroll_Bridge_Checklist!H41)</f>
        <v/>
      </c>
      <c r="F23" s="14" t="str">
        <f>IF(Payroll_Bridge_Checklist!J41=0,"",Payroll_Bridge_Checklist!J41)</f>
        <v/>
      </c>
      <c r="G23" s="14">
        <f t="shared" si="1"/>
        <v>0</v>
      </c>
    </row>
    <row r="24" spans="1:7" x14ac:dyDescent="0.25">
      <c r="A24" s="173"/>
      <c r="B24" s="173"/>
      <c r="D24" s="14" t="str">
        <f>Payroll_Bridge_Checklist!G42</f>
        <v>Money Type 5</v>
      </c>
      <c r="E24" s="14" t="str">
        <f>IF(Payroll_Bridge_Checklist!H42=0,"",Payroll_Bridge_Checklist!H42)</f>
        <v/>
      </c>
      <c r="F24" s="14" t="str">
        <f>IF(Payroll_Bridge_Checklist!J42=0,"",Payroll_Bridge_Checklist!J42)</f>
        <v/>
      </c>
      <c r="G24" s="14">
        <f t="shared" si="1"/>
        <v>0</v>
      </c>
    </row>
    <row r="25" spans="1:7" x14ac:dyDescent="0.25">
      <c r="A25" s="173"/>
      <c r="B25" s="173"/>
      <c r="D25" s="14" t="str">
        <f>Payroll_Bridge_Checklist!G43</f>
        <v>Money Type 6</v>
      </c>
      <c r="E25" s="14" t="str">
        <f>IF(Payroll_Bridge_Checklist!H43=0,"",Payroll_Bridge_Checklist!H43)</f>
        <v/>
      </c>
      <c r="F25" s="14" t="str">
        <f>IF(Payroll_Bridge_Checklist!J43=0,"",Payroll_Bridge_Checklist!J43)</f>
        <v/>
      </c>
      <c r="G25" s="14">
        <f t="shared" si="1"/>
        <v>0</v>
      </c>
    </row>
    <row r="26" spans="1:7" x14ac:dyDescent="0.25">
      <c r="A26" s="6" t="str">
        <f>Checklist!D26</f>
        <v>Is this plan Match Calc or Match Validation?</v>
      </c>
      <c r="B26" s="6" t="str">
        <f>IF(Checklist!E26=0,"",Checklist!E26)</f>
        <v/>
      </c>
      <c r="D26" s="14" t="str">
        <f>Payroll_Bridge_Checklist!G44</f>
        <v>Money Type 7</v>
      </c>
      <c r="E26" s="14" t="str">
        <f>IF(Payroll_Bridge_Checklist!H44=0,"",Payroll_Bridge_Checklist!H44)</f>
        <v/>
      </c>
      <c r="F26" s="14" t="str">
        <f>IF(Payroll_Bridge_Checklist!J44=0,"",Payroll_Bridge_Checklist!J44)</f>
        <v/>
      </c>
      <c r="G26" s="14">
        <f t="shared" si="1"/>
        <v>0</v>
      </c>
    </row>
    <row r="27" spans="1:7" s="12" customFormat="1" x14ac:dyDescent="0.25">
      <c r="A27" s="6" t="str">
        <f>Checklist!D8</f>
        <v>Which database is the plan in?</v>
      </c>
      <c r="B27" s="6" t="str">
        <f>IF(Checklist!E8=0,"",Checklist!E8)</f>
        <v/>
      </c>
      <c r="D27" s="14" t="str">
        <f>Payroll_Bridge_Checklist!G45</f>
        <v>Money Type 8</v>
      </c>
      <c r="E27" s="14" t="str">
        <f>IF(Payroll_Bridge_Checklist!H45=0,"",Payroll_Bridge_Checklist!H45)</f>
        <v/>
      </c>
      <c r="F27" s="14" t="str">
        <f>IF(Payroll_Bridge_Checklist!J45=0,"",Payroll_Bridge_Checklist!J45)</f>
        <v/>
      </c>
      <c r="G27" s="14">
        <f t="shared" si="1"/>
        <v>0</v>
      </c>
    </row>
    <row r="28" spans="1:7" s="12" customFormat="1" x14ac:dyDescent="0.25">
      <c r="A28" s="6" t="str">
        <f>Checklist!D28</f>
        <v>Are we providing compliance services for the plan?</v>
      </c>
      <c r="B28" s="6" t="str">
        <f>IF(Checklist!E28=0,"",Checklist!E28)</f>
        <v/>
      </c>
      <c r="D28" s="14" t="str">
        <f>Payroll_Bridge_Checklist!G46</f>
        <v>Money Type 9</v>
      </c>
      <c r="E28" s="14" t="str">
        <f>IF(Payroll_Bridge_Checklist!H46=0,"",Payroll_Bridge_Checklist!H46)</f>
        <v/>
      </c>
      <c r="F28" s="14" t="str">
        <f>IF(Payroll_Bridge_Checklist!J46=0,"",Payroll_Bridge_Checklist!J46)</f>
        <v/>
      </c>
      <c r="G28" s="14">
        <f t="shared" si="1"/>
        <v>0</v>
      </c>
    </row>
    <row r="29" spans="1:7" s="12" customFormat="1" x14ac:dyDescent="0.25">
      <c r="D29" s="14" t="str">
        <f>Payroll_Bridge_Checklist!G47</f>
        <v>Money Type 10</v>
      </c>
      <c r="E29" s="14" t="str">
        <f>IF(Payroll_Bridge_Checklist!H47=0,"",Payroll_Bridge_Checklist!H47)</f>
        <v/>
      </c>
      <c r="F29" s="14" t="str">
        <f>IF(Payroll_Bridge_Checklist!J47=0,"",Payroll_Bridge_Checklist!J47)</f>
        <v/>
      </c>
      <c r="G29" s="14">
        <f t="shared" si="1"/>
        <v>0</v>
      </c>
    </row>
    <row r="30" spans="1:7" s="12" customFormat="1" x14ac:dyDescent="0.25">
      <c r="D30" s="14" t="str">
        <f>Payroll_Bridge_Checklist!G48</f>
        <v>Money Type 11</v>
      </c>
      <c r="E30" s="14" t="str">
        <f>IF(Payroll_Bridge_Checklist!H48=0,"",Payroll_Bridge_Checklist!H48)</f>
        <v/>
      </c>
      <c r="F30" s="14" t="str">
        <f>IF(Payroll_Bridge_Checklist!J48=0,"",Payroll_Bridge_Checklist!J48)</f>
        <v/>
      </c>
      <c r="G30" s="14">
        <f t="shared" si="1"/>
        <v>0</v>
      </c>
    </row>
    <row r="31" spans="1:7" s="12" customFormat="1" x14ac:dyDescent="0.25">
      <c r="D31" s="14" t="str">
        <f>Payroll_Bridge_Checklist!G49</f>
        <v>Money Type 12</v>
      </c>
      <c r="E31" s="14" t="str">
        <f>IF(Payroll_Bridge_Checklist!H49=0,"",Payroll_Bridge_Checklist!H49)</f>
        <v/>
      </c>
      <c r="F31" s="14" t="str">
        <f>IF(Payroll_Bridge_Checklist!J49=0,"",Payroll_Bridge_Checklist!J49)</f>
        <v/>
      </c>
      <c r="G31" s="14">
        <f t="shared" si="1"/>
        <v>0</v>
      </c>
    </row>
    <row r="32" spans="1:7" s="12" customFormat="1" x14ac:dyDescent="0.25">
      <c r="D32" s="14" t="str">
        <f>Payroll_Bridge_Checklist!G50</f>
        <v>Money Type 13</v>
      </c>
      <c r="E32" s="14" t="str">
        <f>IF(Payroll_Bridge_Checklist!H50=0,"",Payroll_Bridge_Checklist!H50)</f>
        <v/>
      </c>
      <c r="F32" s="14" t="str">
        <f>IF(Payroll_Bridge_Checklist!J50=0,"",Payroll_Bridge_Checklist!J50)</f>
        <v/>
      </c>
      <c r="G32" s="14">
        <f t="shared" si="1"/>
        <v>0</v>
      </c>
    </row>
    <row r="33" spans="4:7" s="12" customFormat="1" x14ac:dyDescent="0.25">
      <c r="D33" s="14" t="str">
        <f>Payroll_Bridge_Checklist!G51</f>
        <v>Money Type 14</v>
      </c>
      <c r="E33" s="14" t="str">
        <f>IF(Payroll_Bridge_Checklist!H51=0,"",Payroll_Bridge_Checklist!H51)</f>
        <v/>
      </c>
      <c r="F33" s="14" t="str">
        <f>IF(Payroll_Bridge_Checklist!J51=0,"",Payroll_Bridge_Checklist!J51)</f>
        <v/>
      </c>
      <c r="G33" s="14">
        <f t="shared" si="1"/>
        <v>0</v>
      </c>
    </row>
    <row r="34" spans="4:7" s="12" customFormat="1" x14ac:dyDescent="0.25">
      <c r="D34" s="14" t="str">
        <f>Payroll_Bridge_Checklist!G52</f>
        <v>Money Type 15</v>
      </c>
      <c r="E34" s="14" t="str">
        <f>IF(Payroll_Bridge_Checklist!H52=0,"",Payroll_Bridge_Checklist!H52)</f>
        <v/>
      </c>
      <c r="F34" s="14" t="str">
        <f>IF(Payroll_Bridge_Checklist!J52=0,"",Payroll_Bridge_Checklist!J52)</f>
        <v/>
      </c>
      <c r="G34" s="14">
        <f t="shared" si="1"/>
        <v>0</v>
      </c>
    </row>
    <row r="35" spans="4:7" s="12" customFormat="1" x14ac:dyDescent="0.25">
      <c r="D35" s="15"/>
      <c r="E35" s="16"/>
      <c r="F35" s="16"/>
      <c r="G35" s="17">
        <f>SUM(G20:G34)</f>
        <v>0</v>
      </c>
    </row>
    <row r="36" spans="4:7" s="12" customFormat="1" x14ac:dyDescent="0.25"/>
    <row r="37" spans="4:7" s="12" customFormat="1" x14ac:dyDescent="0.25">
      <c r="D37" s="15" t="s">
        <v>256</v>
      </c>
      <c r="E37" s="16"/>
      <c r="F37" s="16"/>
      <c r="G37" s="17" t="s">
        <v>91</v>
      </c>
    </row>
    <row r="38" spans="4:7" s="12" customFormat="1" x14ac:dyDescent="0.25">
      <c r="D38" s="14" t="str">
        <f>Direct_FTP_OneOff_Checklist!G39</f>
        <v>Money Type 1</v>
      </c>
      <c r="E38" s="14" t="str">
        <f>IF(Direct_FTP_OneOff_Checklist!H39=0,"",Direct_FTP_OneOff_Checklist!H39)</f>
        <v/>
      </c>
      <c r="F38" s="14" t="str">
        <f>IF(Direct_FTP_OneOff_Checklist!J39=0,"",Direct_FTP_OneOff_Checklist!J39)</f>
        <v/>
      </c>
      <c r="G38" s="14">
        <f>COUNTIF(E38,"LON")</f>
        <v>0</v>
      </c>
    </row>
    <row r="39" spans="4:7" s="12" customFormat="1" x14ac:dyDescent="0.25">
      <c r="D39" s="14" t="str">
        <f>Direct_FTP_OneOff_Checklist!G40</f>
        <v>Money Type 2</v>
      </c>
      <c r="E39" s="14" t="str">
        <f>IF(Direct_FTP_OneOff_Checklist!H40=0,"",Direct_FTP_OneOff_Checklist!H40)</f>
        <v/>
      </c>
      <c r="F39" s="14" t="str">
        <f>IF(Direct_FTP_OneOff_Checklist!J40=0,"",Direct_FTP_OneOff_Checklist!J40)</f>
        <v/>
      </c>
      <c r="G39" s="14">
        <f t="shared" ref="G39:G52" si="2">COUNTIF(E39,"LON")</f>
        <v>0</v>
      </c>
    </row>
    <row r="40" spans="4:7" s="12" customFormat="1" x14ac:dyDescent="0.25">
      <c r="D40" s="14" t="str">
        <f>Direct_FTP_OneOff_Checklist!G41</f>
        <v>Money Type 3</v>
      </c>
      <c r="E40" s="14" t="str">
        <f>IF(Direct_FTP_OneOff_Checklist!H41=0,"",Direct_FTP_OneOff_Checklist!H41)</f>
        <v/>
      </c>
      <c r="F40" s="14" t="str">
        <f>IF(Direct_FTP_OneOff_Checklist!J41=0,"",Direct_FTP_OneOff_Checklist!J41)</f>
        <v/>
      </c>
      <c r="G40" s="14">
        <f t="shared" si="2"/>
        <v>0</v>
      </c>
    </row>
    <row r="41" spans="4:7" s="12" customFormat="1" x14ac:dyDescent="0.25">
      <c r="D41" s="14" t="str">
        <f>Direct_FTP_OneOff_Checklist!G42</f>
        <v>Money Type 4</v>
      </c>
      <c r="E41" s="14" t="str">
        <f>IF(Direct_FTP_OneOff_Checklist!H42=0,"",Direct_FTP_OneOff_Checklist!H42)</f>
        <v/>
      </c>
      <c r="F41" s="14" t="str">
        <f>IF(Direct_FTP_OneOff_Checklist!J42=0,"",Direct_FTP_OneOff_Checklist!J42)</f>
        <v/>
      </c>
      <c r="G41" s="14">
        <f t="shared" si="2"/>
        <v>0</v>
      </c>
    </row>
    <row r="42" spans="4:7" s="12" customFormat="1" x14ac:dyDescent="0.25">
      <c r="D42" s="14" t="str">
        <f>Direct_FTP_OneOff_Checklist!G43</f>
        <v>Money Type 5</v>
      </c>
      <c r="E42" s="14" t="str">
        <f>IF(Direct_FTP_OneOff_Checklist!H43=0,"",Direct_FTP_OneOff_Checklist!H43)</f>
        <v/>
      </c>
      <c r="F42" s="14" t="str">
        <f>IF(Direct_FTP_OneOff_Checklist!J43=0,"",Direct_FTP_OneOff_Checklist!J43)</f>
        <v/>
      </c>
      <c r="G42" s="14">
        <f t="shared" si="2"/>
        <v>0</v>
      </c>
    </row>
    <row r="43" spans="4:7" s="12" customFormat="1" x14ac:dyDescent="0.25">
      <c r="D43" s="14" t="str">
        <f>Direct_FTP_OneOff_Checklist!G44</f>
        <v>Money Type 6</v>
      </c>
      <c r="E43" s="14" t="str">
        <f>IF(Direct_FTP_OneOff_Checklist!H44=0,"",Direct_FTP_OneOff_Checklist!H44)</f>
        <v/>
      </c>
      <c r="F43" s="14" t="str">
        <f>IF(Direct_FTP_OneOff_Checklist!J44=0,"",Direct_FTP_OneOff_Checklist!J44)</f>
        <v/>
      </c>
      <c r="G43" s="14">
        <f t="shared" si="2"/>
        <v>0</v>
      </c>
    </row>
    <row r="44" spans="4:7" s="12" customFormat="1" x14ac:dyDescent="0.25">
      <c r="D44" s="14" t="str">
        <f>Direct_FTP_OneOff_Checklist!G45</f>
        <v>Money Type 7</v>
      </c>
      <c r="E44" s="14" t="str">
        <f>IF(Direct_FTP_OneOff_Checklist!H45=0,"",Direct_FTP_OneOff_Checklist!H45)</f>
        <v/>
      </c>
      <c r="F44" s="14" t="str">
        <f>IF(Direct_FTP_OneOff_Checklist!J45=0,"",Direct_FTP_OneOff_Checklist!J45)</f>
        <v/>
      </c>
      <c r="G44" s="14">
        <f t="shared" si="2"/>
        <v>0</v>
      </c>
    </row>
    <row r="45" spans="4:7" s="12" customFormat="1" x14ac:dyDescent="0.25">
      <c r="D45" s="14" t="str">
        <f>Direct_FTP_OneOff_Checklist!G46</f>
        <v>Money Type 8</v>
      </c>
      <c r="E45" s="14" t="str">
        <f>IF(Direct_FTP_OneOff_Checklist!H46=0,"",Direct_FTP_OneOff_Checklist!H46)</f>
        <v/>
      </c>
      <c r="F45" s="14" t="str">
        <f>IF(Direct_FTP_OneOff_Checklist!J46=0,"",Direct_FTP_OneOff_Checklist!J46)</f>
        <v/>
      </c>
      <c r="G45" s="14">
        <f t="shared" si="2"/>
        <v>0</v>
      </c>
    </row>
    <row r="46" spans="4:7" s="12" customFormat="1" x14ac:dyDescent="0.25">
      <c r="D46" s="14" t="str">
        <f>Direct_FTP_OneOff_Checklist!G47</f>
        <v>Money Type 9</v>
      </c>
      <c r="E46" s="14" t="str">
        <f>IF(Direct_FTP_OneOff_Checklist!H47=0,"",Direct_FTP_OneOff_Checklist!H47)</f>
        <v/>
      </c>
      <c r="F46" s="14" t="str">
        <f>IF(Direct_FTP_OneOff_Checklist!J47=0,"",Direct_FTP_OneOff_Checklist!J47)</f>
        <v/>
      </c>
      <c r="G46" s="14">
        <f t="shared" si="2"/>
        <v>0</v>
      </c>
    </row>
    <row r="47" spans="4:7" s="12" customFormat="1" x14ac:dyDescent="0.25">
      <c r="D47" s="14" t="str">
        <f>Direct_FTP_OneOff_Checklist!G48</f>
        <v>Money Type 10</v>
      </c>
      <c r="E47" s="14" t="str">
        <f>IF(Direct_FTP_OneOff_Checklist!H48=0,"",Direct_FTP_OneOff_Checklist!H48)</f>
        <v/>
      </c>
      <c r="F47" s="14" t="str">
        <f>IF(Direct_FTP_OneOff_Checklist!J48=0,"",Direct_FTP_OneOff_Checklist!J48)</f>
        <v/>
      </c>
      <c r="G47" s="14">
        <f t="shared" si="2"/>
        <v>0</v>
      </c>
    </row>
    <row r="48" spans="4:7" s="12" customFormat="1" x14ac:dyDescent="0.25">
      <c r="D48" s="14" t="str">
        <f>Direct_FTP_OneOff_Checklist!G49</f>
        <v>Money Type 11</v>
      </c>
      <c r="E48" s="14" t="str">
        <f>IF(Direct_FTP_OneOff_Checklist!H49=0,"",Direct_FTP_OneOff_Checklist!H49)</f>
        <v/>
      </c>
      <c r="F48" s="14" t="str">
        <f>IF(Direct_FTP_OneOff_Checklist!J49=0,"",Direct_FTP_OneOff_Checklist!J49)</f>
        <v/>
      </c>
      <c r="G48" s="14">
        <f t="shared" si="2"/>
        <v>0</v>
      </c>
    </row>
    <row r="49" spans="4:7" s="12" customFormat="1" x14ac:dyDescent="0.25">
      <c r="D49" s="14" t="str">
        <f>Direct_FTP_OneOff_Checklist!G50</f>
        <v>Money Type 12</v>
      </c>
      <c r="E49" s="14" t="str">
        <f>IF(Direct_FTP_OneOff_Checklist!H50=0,"",Direct_FTP_OneOff_Checklist!H50)</f>
        <v/>
      </c>
      <c r="F49" s="14" t="str">
        <f>IF(Direct_FTP_OneOff_Checklist!J50=0,"",Direct_FTP_OneOff_Checklist!J50)</f>
        <v/>
      </c>
      <c r="G49" s="14">
        <f t="shared" si="2"/>
        <v>0</v>
      </c>
    </row>
    <row r="50" spans="4:7" s="12" customFormat="1" x14ac:dyDescent="0.25">
      <c r="D50" s="14" t="str">
        <f>Direct_FTP_OneOff_Checklist!G51</f>
        <v>Money Type 13</v>
      </c>
      <c r="E50" s="14" t="str">
        <f>IF(Direct_FTP_OneOff_Checklist!H51=0,"",Direct_FTP_OneOff_Checklist!H51)</f>
        <v/>
      </c>
      <c r="F50" s="14" t="str">
        <f>IF(Direct_FTP_OneOff_Checklist!J51=0,"",Direct_FTP_OneOff_Checklist!J51)</f>
        <v/>
      </c>
      <c r="G50" s="14">
        <f t="shared" si="2"/>
        <v>0</v>
      </c>
    </row>
    <row r="51" spans="4:7" s="12" customFormat="1" x14ac:dyDescent="0.25">
      <c r="D51" s="14" t="str">
        <f>Direct_FTP_OneOff_Checklist!G52</f>
        <v>Money Type 14</v>
      </c>
      <c r="E51" s="14" t="str">
        <f>IF(Direct_FTP_OneOff_Checklist!H52=0,"",Direct_FTP_OneOff_Checklist!H52)</f>
        <v/>
      </c>
      <c r="F51" s="14" t="str">
        <f>IF(Direct_FTP_OneOff_Checklist!J52=0,"",Direct_FTP_OneOff_Checklist!J52)</f>
        <v/>
      </c>
      <c r="G51" s="14">
        <f t="shared" si="2"/>
        <v>0</v>
      </c>
    </row>
    <row r="52" spans="4:7" s="12" customFormat="1" x14ac:dyDescent="0.25">
      <c r="D52" s="14" t="str">
        <f>Direct_FTP_OneOff_Checklist!G53</f>
        <v>Money Type 15</v>
      </c>
      <c r="E52" s="14" t="str">
        <f>IF(Direct_FTP_OneOff_Checklist!H53=0,"",Direct_FTP_OneOff_Checklist!H53)</f>
        <v/>
      </c>
      <c r="F52" s="14" t="str">
        <f>IF(Direct_FTP_OneOff_Checklist!J53=0,"",Direct_FTP_OneOff_Checklist!J53)</f>
        <v/>
      </c>
      <c r="G52" s="14">
        <f t="shared" si="2"/>
        <v>0</v>
      </c>
    </row>
    <row r="53" spans="4:7" s="12" customFormat="1" x14ac:dyDescent="0.25">
      <c r="D53" s="15"/>
      <c r="E53" s="16"/>
      <c r="F53" s="16"/>
      <c r="G53" s="17">
        <f>SUM(G38:G52)</f>
        <v>0</v>
      </c>
    </row>
    <row r="54" spans="4:7" s="12" customFormat="1" x14ac:dyDescent="0.25"/>
    <row r="55" spans="4:7" s="12" customFormat="1" x14ac:dyDescent="0.25">
      <c r="D55" s="15" t="s">
        <v>244</v>
      </c>
      <c r="E55" s="16"/>
      <c r="F55" s="16"/>
      <c r="G55" s="17" t="s">
        <v>91</v>
      </c>
    </row>
    <row r="56" spans="4:7" s="12" customFormat="1" x14ac:dyDescent="0.25">
      <c r="D56" s="14" t="str">
        <f>New_Vendor_Checklist!G65</f>
        <v>Money Type 1</v>
      </c>
      <c r="E56" s="14" t="str">
        <f>IF(New_Vendor_Checklist!H65=0,"",New_Vendor_Checklist!H65)</f>
        <v/>
      </c>
      <c r="F56" s="14" t="str">
        <f>IF(New_Vendor_Checklist!J65=0,"",New_Vendor_Checklist!J65)</f>
        <v/>
      </c>
      <c r="G56" s="14">
        <f>COUNTIF(E56,"LON")</f>
        <v>0</v>
      </c>
    </row>
    <row r="57" spans="4:7" s="12" customFormat="1" x14ac:dyDescent="0.25">
      <c r="D57" s="14" t="str">
        <f>New_Vendor_Checklist!G66</f>
        <v>Money Type 2</v>
      </c>
      <c r="E57" s="14" t="str">
        <f>IF(New_Vendor_Checklist!H66=0,"",New_Vendor_Checklist!H66)</f>
        <v/>
      </c>
      <c r="F57" s="14" t="str">
        <f>IF(New_Vendor_Checklist!J66=0,"",New_Vendor_Checklist!J66)</f>
        <v/>
      </c>
      <c r="G57" s="14">
        <f t="shared" ref="G57:G70" si="3">COUNTIF(E57,"LON")</f>
        <v>0</v>
      </c>
    </row>
    <row r="58" spans="4:7" s="12" customFormat="1" x14ac:dyDescent="0.25">
      <c r="D58" s="14" t="str">
        <f>New_Vendor_Checklist!G67</f>
        <v>Money Type 3</v>
      </c>
      <c r="E58" s="14" t="str">
        <f>IF(New_Vendor_Checklist!H67=0,"",New_Vendor_Checklist!H67)</f>
        <v/>
      </c>
      <c r="F58" s="14" t="str">
        <f>IF(New_Vendor_Checklist!J67=0,"",New_Vendor_Checklist!J67)</f>
        <v/>
      </c>
      <c r="G58" s="14">
        <f t="shared" si="3"/>
        <v>0</v>
      </c>
    </row>
    <row r="59" spans="4:7" s="12" customFormat="1" x14ac:dyDescent="0.25">
      <c r="D59" s="14" t="str">
        <f>New_Vendor_Checklist!G68</f>
        <v>Money Type 4</v>
      </c>
      <c r="E59" s="14" t="str">
        <f>IF(New_Vendor_Checklist!H68=0,"",New_Vendor_Checklist!H68)</f>
        <v/>
      </c>
      <c r="F59" s="14" t="str">
        <f>IF(New_Vendor_Checklist!J68=0,"",New_Vendor_Checklist!J68)</f>
        <v/>
      </c>
      <c r="G59" s="14">
        <f t="shared" si="3"/>
        <v>0</v>
      </c>
    </row>
    <row r="60" spans="4:7" s="12" customFormat="1" x14ac:dyDescent="0.25">
      <c r="D60" s="14" t="str">
        <f>New_Vendor_Checklist!G69</f>
        <v>Money Type 5</v>
      </c>
      <c r="E60" s="14" t="str">
        <f>IF(New_Vendor_Checklist!H69=0,"",New_Vendor_Checklist!H69)</f>
        <v/>
      </c>
      <c r="F60" s="14" t="str">
        <f>IF(New_Vendor_Checklist!J69=0,"",New_Vendor_Checklist!J69)</f>
        <v/>
      </c>
      <c r="G60" s="14">
        <f t="shared" si="3"/>
        <v>0</v>
      </c>
    </row>
    <row r="61" spans="4:7" s="12" customFormat="1" x14ac:dyDescent="0.25">
      <c r="D61" s="14" t="str">
        <f>New_Vendor_Checklist!G70</f>
        <v>Money Type 6</v>
      </c>
      <c r="E61" s="14" t="str">
        <f>IF(New_Vendor_Checklist!H70=0,"",New_Vendor_Checklist!H70)</f>
        <v/>
      </c>
      <c r="F61" s="14" t="str">
        <f>IF(New_Vendor_Checklist!J70=0,"",New_Vendor_Checklist!J70)</f>
        <v/>
      </c>
      <c r="G61" s="14">
        <f t="shared" si="3"/>
        <v>0</v>
      </c>
    </row>
    <row r="62" spans="4:7" s="12" customFormat="1" x14ac:dyDescent="0.25">
      <c r="D62" s="14" t="str">
        <f>New_Vendor_Checklist!G71</f>
        <v>Money Type 7</v>
      </c>
      <c r="E62" s="14" t="str">
        <f>IF(New_Vendor_Checklist!H71=0,"",New_Vendor_Checklist!H71)</f>
        <v/>
      </c>
      <c r="F62" s="14" t="str">
        <f>IF(New_Vendor_Checklist!J71=0,"",New_Vendor_Checklist!J71)</f>
        <v/>
      </c>
      <c r="G62" s="14">
        <f t="shared" si="3"/>
        <v>0</v>
      </c>
    </row>
    <row r="63" spans="4:7" s="12" customFormat="1" x14ac:dyDescent="0.25">
      <c r="D63" s="14" t="str">
        <f>New_Vendor_Checklist!G72</f>
        <v>Money Type 8</v>
      </c>
      <c r="E63" s="14" t="str">
        <f>IF(New_Vendor_Checklist!H72=0,"",New_Vendor_Checklist!H72)</f>
        <v/>
      </c>
      <c r="F63" s="14" t="str">
        <f>IF(New_Vendor_Checklist!J72=0,"",New_Vendor_Checklist!J72)</f>
        <v/>
      </c>
      <c r="G63" s="14">
        <f t="shared" si="3"/>
        <v>0</v>
      </c>
    </row>
    <row r="64" spans="4:7" s="12" customFormat="1" x14ac:dyDescent="0.25">
      <c r="D64" s="14" t="str">
        <f>New_Vendor_Checklist!G73</f>
        <v>Money Type 9</v>
      </c>
      <c r="E64" s="14" t="str">
        <f>IF(New_Vendor_Checklist!H73=0,"",New_Vendor_Checklist!H73)</f>
        <v/>
      </c>
      <c r="F64" s="14" t="str">
        <f>IF(New_Vendor_Checklist!J73=0,"",New_Vendor_Checklist!J73)</f>
        <v/>
      </c>
      <c r="G64" s="14">
        <f t="shared" si="3"/>
        <v>0</v>
      </c>
    </row>
    <row r="65" spans="4:7" s="12" customFormat="1" x14ac:dyDescent="0.25">
      <c r="D65" s="14" t="str">
        <f>New_Vendor_Checklist!G74</f>
        <v>Money Type 10</v>
      </c>
      <c r="E65" s="14" t="str">
        <f>IF(New_Vendor_Checklist!H74=0,"",New_Vendor_Checklist!H74)</f>
        <v/>
      </c>
      <c r="F65" s="14" t="str">
        <f>IF(New_Vendor_Checklist!J74=0,"",New_Vendor_Checklist!J74)</f>
        <v/>
      </c>
      <c r="G65" s="14">
        <f t="shared" si="3"/>
        <v>0</v>
      </c>
    </row>
    <row r="66" spans="4:7" s="12" customFormat="1" x14ac:dyDescent="0.25">
      <c r="D66" s="14" t="str">
        <f>New_Vendor_Checklist!G75</f>
        <v>Money Type 11</v>
      </c>
      <c r="E66" s="14" t="str">
        <f>IF(New_Vendor_Checklist!H75=0,"",New_Vendor_Checklist!H75)</f>
        <v/>
      </c>
      <c r="F66" s="14" t="str">
        <f>IF(New_Vendor_Checklist!J75=0,"",New_Vendor_Checklist!J75)</f>
        <v/>
      </c>
      <c r="G66" s="14">
        <f t="shared" si="3"/>
        <v>0</v>
      </c>
    </row>
    <row r="67" spans="4:7" s="12" customFormat="1" x14ac:dyDescent="0.25">
      <c r="D67" s="14" t="str">
        <f>New_Vendor_Checklist!G76</f>
        <v>Money Type 12</v>
      </c>
      <c r="E67" s="14" t="str">
        <f>IF(New_Vendor_Checklist!H76=0,"",New_Vendor_Checklist!H76)</f>
        <v/>
      </c>
      <c r="F67" s="14" t="str">
        <f>IF(New_Vendor_Checklist!J76=0,"",New_Vendor_Checklist!J76)</f>
        <v/>
      </c>
      <c r="G67" s="14">
        <f t="shared" si="3"/>
        <v>0</v>
      </c>
    </row>
    <row r="68" spans="4:7" s="12" customFormat="1" x14ac:dyDescent="0.25">
      <c r="D68" s="14" t="str">
        <f>New_Vendor_Checklist!G77</f>
        <v>Money Type 13</v>
      </c>
      <c r="E68" s="14" t="str">
        <f>IF(New_Vendor_Checklist!H77=0,"",New_Vendor_Checklist!H77)</f>
        <v/>
      </c>
      <c r="F68" s="14" t="str">
        <f>IF(New_Vendor_Checklist!J77=0,"",New_Vendor_Checklist!J77)</f>
        <v/>
      </c>
      <c r="G68" s="14">
        <f t="shared" si="3"/>
        <v>0</v>
      </c>
    </row>
    <row r="69" spans="4:7" s="12" customFormat="1" x14ac:dyDescent="0.25">
      <c r="D69" s="14" t="str">
        <f>New_Vendor_Checklist!G78</f>
        <v>Money Type 14</v>
      </c>
      <c r="E69" s="14" t="str">
        <f>IF(New_Vendor_Checklist!H78=0,"",New_Vendor_Checklist!H78)</f>
        <v/>
      </c>
      <c r="F69" s="14" t="str">
        <f>IF(New_Vendor_Checklist!J78=0,"",New_Vendor_Checklist!J78)</f>
        <v/>
      </c>
      <c r="G69" s="14">
        <f t="shared" si="3"/>
        <v>0</v>
      </c>
    </row>
    <row r="70" spans="4:7" s="12" customFormat="1" x14ac:dyDescent="0.25">
      <c r="D70" s="14" t="str">
        <f>New_Vendor_Checklist!G79</f>
        <v>Money Type 15</v>
      </c>
      <c r="E70" s="14" t="str">
        <f>IF(New_Vendor_Checklist!H79=0,"",New_Vendor_Checklist!H79)</f>
        <v/>
      </c>
      <c r="F70" s="14" t="str">
        <f>IF(New_Vendor_Checklist!J79=0,"",New_Vendor_Checklist!J79)</f>
        <v/>
      </c>
      <c r="G70" s="14">
        <f t="shared" si="3"/>
        <v>0</v>
      </c>
    </row>
    <row r="71" spans="4:7" s="12" customFormat="1" x14ac:dyDescent="0.25">
      <c r="D71" s="15"/>
      <c r="E71" s="16"/>
      <c r="F71" s="16"/>
      <c r="G71" s="17">
        <f>SUM(G56:G70)</f>
        <v>0</v>
      </c>
    </row>
    <row r="72" spans="4:7" s="12" customFormat="1" x14ac:dyDescent="0.25"/>
    <row r="73" spans="4:7" s="12" customFormat="1" x14ac:dyDescent="0.25"/>
    <row r="74" spans="4:7" s="12" customFormat="1" x14ac:dyDescent="0.25"/>
    <row r="75" spans="4:7" s="12" customFormat="1" x14ac:dyDescent="0.25"/>
    <row r="76" spans="4:7" s="12" customFormat="1" x14ac:dyDescent="0.25"/>
    <row r="77" spans="4:7" s="12" customFormat="1" x14ac:dyDescent="0.25"/>
    <row r="78" spans="4:7" s="12" customFormat="1" x14ac:dyDescent="0.25"/>
    <row r="79" spans="4:7" s="12" customFormat="1" x14ac:dyDescent="0.25"/>
    <row r="80" spans="4:7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</sheetData>
  <sheetProtection password="CF2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38</vt:i4>
      </vt:variant>
    </vt:vector>
  </HeadingPairs>
  <TitlesOfParts>
    <vt:vector size="44" baseType="lpstr">
      <vt:lpstr>Payroll_Bridge_Checklist</vt:lpstr>
      <vt:lpstr>Direct_FTP_OneOff_Checklist</vt:lpstr>
      <vt:lpstr>New_Vendor_Checklist</vt:lpstr>
      <vt:lpstr>Checklist</vt:lpstr>
      <vt:lpstr>Validation</vt:lpstr>
      <vt:lpstr>Calc</vt:lpstr>
      <vt:lpstr>Checklist!DIV</vt:lpstr>
      <vt:lpstr>Direct_FTP_OneOff_Checklist!Elig</vt:lpstr>
      <vt:lpstr>Payroll_Bridge_Checklist!Elig</vt:lpstr>
      <vt:lpstr>Elig</vt:lpstr>
      <vt:lpstr>ELIGREQ</vt:lpstr>
      <vt:lpstr>HoursReq</vt:lpstr>
      <vt:lpstr>MoneyListsAutoTemp</vt:lpstr>
      <vt:lpstr>MoneyListsDirectFTP</vt:lpstr>
      <vt:lpstr>MoneyListsNewVendor</vt:lpstr>
      <vt:lpstr>MoneyListsPB</vt:lpstr>
      <vt:lpstr>MoneyTypes</vt:lpstr>
      <vt:lpstr>Checklist!mtype1</vt:lpstr>
      <vt:lpstr>Checklist!mtype10</vt:lpstr>
      <vt:lpstr>Checklist!mtype11</vt:lpstr>
      <vt:lpstr>Checklist!mtype12</vt:lpstr>
      <vt:lpstr>Checklist!mtype13</vt:lpstr>
      <vt:lpstr>Checklist!mtype14</vt:lpstr>
      <vt:lpstr>Checklist!mtype15</vt:lpstr>
      <vt:lpstr>Checklist!mtype2</vt:lpstr>
      <vt:lpstr>Checklist!mtype3</vt:lpstr>
      <vt:lpstr>Checklist!mtype4</vt:lpstr>
      <vt:lpstr>Checklist!mtype5</vt:lpstr>
      <vt:lpstr>Checklist!mtype6</vt:lpstr>
      <vt:lpstr>Checklist!mtype7</vt:lpstr>
      <vt:lpstr>Checklist!mtype8</vt:lpstr>
      <vt:lpstr>Checklist!mtype9</vt:lpstr>
      <vt:lpstr>Direct_FTP_OneOff_Checklist!OE</vt:lpstr>
      <vt:lpstr>Payroll_Bridge_Checklist!OE</vt:lpstr>
      <vt:lpstr>OE</vt:lpstr>
      <vt:lpstr>Checklist!Print_Area</vt:lpstr>
      <vt:lpstr>Payroll_Bridge_Checklist!Print_Area</vt:lpstr>
      <vt:lpstr>SubsetBasis</vt:lpstr>
      <vt:lpstr>Direct_FTP_OneOff_Checklist!Testoutput</vt:lpstr>
      <vt:lpstr>Payroll_Bridge_Checklist!Testoutput</vt:lpstr>
      <vt:lpstr>Testoutput</vt:lpstr>
      <vt:lpstr>Direct_FTP_OneOff_Checklist!Vest</vt:lpstr>
      <vt:lpstr>Payroll_Bridge_Checklist!Vest</vt:lpstr>
      <vt:lpstr>Vest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Zhang, Liyang</cp:lastModifiedBy>
  <cp:lastPrinted>2017-06-02T20:42:28Z</cp:lastPrinted>
  <dcterms:created xsi:type="dcterms:W3CDTF">2012-04-28T03:20:51Z</dcterms:created>
  <dcterms:modified xsi:type="dcterms:W3CDTF">2017-12-13T18:06:37Z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